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200" windowHeight="8445" activeTab="0"/>
  </bookViews>
  <sheets>
    <sheet name="LISTA SPRAW" sheetId="1" r:id="rId1"/>
    <sheet name="rejestr umów - usługodawcy" sheetId="2" r:id="rId2"/>
    <sheet name="odczyty wody" sheetId="3" r:id="rId3"/>
    <sheet name="woda statystyki" sheetId="4" r:id="rId4"/>
  </sheets>
  <definedNames/>
  <calcPr fullCalcOnLoad="1"/>
</workbook>
</file>

<file path=xl/comments3.xml><?xml version="1.0" encoding="utf-8"?>
<comments xmlns="http://schemas.openxmlformats.org/spreadsheetml/2006/main">
  <authors>
    <author>Irina Bojko</author>
    <author>Irina Szeląg</author>
  </authors>
  <commentList>
    <comment ref="C2" authorId="0">
      <text>
        <r>
          <rPr>
            <b/>
            <sz val="8"/>
            <rFont val="Tahoma"/>
            <family val="2"/>
          </rPr>
          <t>prognoza</t>
        </r>
        <r>
          <rPr>
            <sz val="8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2"/>
          </rPr>
          <t>prognoza</t>
        </r>
        <r>
          <rPr>
            <sz val="8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2"/>
          </rPr>
          <t>potwierdzony naocznie</t>
        </r>
        <r>
          <rPr>
            <sz val="8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2"/>
          </rPr>
          <t>potwierdzony naocznie</t>
        </r>
        <r>
          <rPr>
            <sz val="8"/>
            <rFont val="Tahoma"/>
            <family val="2"/>
          </rPr>
          <t xml:space="preserve">
</t>
        </r>
      </text>
    </comment>
    <comment ref="C56" authorId="0">
      <text>
        <r>
          <rPr>
            <b/>
            <sz val="8"/>
            <rFont val="Tahoma"/>
            <family val="2"/>
          </rPr>
          <t xml:space="preserve">potwierdzony naocznie
</t>
        </r>
        <r>
          <rPr>
            <sz val="8"/>
            <rFont val="Tahoma"/>
            <family val="2"/>
          </rPr>
          <t xml:space="preserve">
</t>
        </r>
      </text>
    </comment>
    <comment ref="C57" authorId="0">
      <text>
        <r>
          <rPr>
            <b/>
            <sz val="8"/>
            <rFont val="Tahoma"/>
            <family val="2"/>
          </rPr>
          <t>potwierdzony naocznie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 xml:space="preserve">potwierdzony naocznie
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2"/>
          </rPr>
          <t>potwierdzony naocznie</t>
        </r>
        <r>
          <rPr>
            <sz val="8"/>
            <rFont val="Tahoma"/>
            <family val="2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2"/>
          </rPr>
          <t>prognoza</t>
        </r>
        <r>
          <rPr>
            <sz val="8"/>
            <rFont val="Tahoma"/>
            <family val="2"/>
          </rPr>
          <t xml:space="preserve">
na terminalu rekord:
000.224
</t>
        </r>
      </text>
    </comment>
    <comment ref="D38" authorId="0">
      <text>
        <r>
          <rPr>
            <b/>
            <sz val="8"/>
            <rFont val="Tahoma"/>
            <family val="2"/>
          </rPr>
          <t>faktycznie 94</t>
        </r>
        <r>
          <rPr>
            <sz val="8"/>
            <rFont val="Tahoma"/>
            <family val="2"/>
          </rPr>
          <t xml:space="preserve">
</t>
        </r>
      </text>
    </comment>
    <comment ref="D39" authorId="0">
      <text>
        <r>
          <rPr>
            <b/>
            <sz val="8"/>
            <rFont val="Tahoma"/>
            <family val="2"/>
          </rPr>
          <t>faktycznie 53</t>
        </r>
        <r>
          <rPr>
            <sz val="8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2"/>
          </rPr>
          <t xml:space="preserve">przepisane z terminala - </t>
        </r>
        <r>
          <rPr>
            <sz val="8"/>
            <rFont val="Tahoma"/>
            <family val="2"/>
          </rPr>
          <t xml:space="preserve">nie z wygenerowanego pliku
</t>
        </r>
      </text>
    </comment>
    <comment ref="D57" authorId="0">
      <text>
        <r>
          <rPr>
            <b/>
            <sz val="8"/>
            <rFont val="Tahoma"/>
            <family val="2"/>
          </rPr>
          <t xml:space="preserve">przepisane z terminala - nie z wygenerowanego pliku
</t>
        </r>
        <r>
          <rPr>
            <sz val="8"/>
            <rFont val="Tahoma"/>
            <family val="2"/>
          </rPr>
          <t xml:space="preserve">
</t>
        </r>
      </text>
    </comment>
    <comment ref="A57" authorId="0">
      <text>
        <r>
          <rPr>
            <b/>
            <sz val="8"/>
            <rFont val="Tahoma"/>
            <family val="2"/>
          </rPr>
          <t>dodawać 16</t>
        </r>
      </text>
    </comment>
    <comment ref="A26" authorId="0">
      <text>
        <r>
          <rPr>
            <b/>
            <sz val="8"/>
            <rFont val="Tahoma"/>
            <family val="2"/>
          </rPr>
          <t>dodawać 81</t>
        </r>
      </text>
    </comment>
    <comment ref="G67" authorId="0">
      <text>
        <r>
          <rPr>
            <b/>
            <sz val="8"/>
            <rFont val="Tahoma"/>
            <family val="2"/>
          </rPr>
          <t>odjęte 12</t>
        </r>
        <r>
          <rPr>
            <sz val="8"/>
            <rFont val="Tahoma"/>
            <family val="2"/>
          </rPr>
          <t xml:space="preserve">
</t>
        </r>
      </text>
    </comment>
    <comment ref="I56" authorId="0">
      <text>
        <r>
          <rPr>
            <b/>
            <sz val="8"/>
            <rFont val="Tahoma"/>
            <family val="2"/>
          </rPr>
          <t>odczyt 77</t>
        </r>
        <r>
          <rPr>
            <sz val="8"/>
            <rFont val="Tahoma"/>
            <family val="2"/>
          </rPr>
          <t xml:space="preserve">
</t>
        </r>
      </text>
    </comment>
    <comment ref="J56" authorId="0">
      <text>
        <r>
          <rPr>
            <b/>
            <sz val="8"/>
            <rFont val="Tahoma"/>
            <family val="0"/>
          </rPr>
          <t>odczyt rzeczywisty 80
na terminalu 78.939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0"/>
          </rPr>
          <t xml:space="preserve">prognoza (błąd odczytu terminala)
</t>
        </r>
        <r>
          <rPr>
            <sz val="8"/>
            <rFont val="Tahoma"/>
            <family val="0"/>
          </rPr>
          <t xml:space="preserve">
</t>
        </r>
      </text>
    </comment>
    <comment ref="K56" authorId="0">
      <text>
        <r>
          <rPr>
            <b/>
            <sz val="8"/>
            <rFont val="Tahoma"/>
            <family val="2"/>
          </rPr>
          <t>odczyt rzeczywisty 84
na terminalu 83</t>
        </r>
        <r>
          <rPr>
            <sz val="8"/>
            <rFont val="Tahoma"/>
            <family val="2"/>
          </rPr>
          <t xml:space="preserve">
</t>
        </r>
      </text>
    </comment>
    <comment ref="L56" authorId="0">
      <text>
        <r>
          <rPr>
            <b/>
            <sz val="8"/>
            <rFont val="Tahoma"/>
            <family val="0"/>
          </rPr>
          <t>rzeczywisty 87
na terminalu: 86</t>
        </r>
        <r>
          <rPr>
            <sz val="8"/>
            <rFont val="Tahoma"/>
            <family val="0"/>
          </rPr>
          <t xml:space="preserve">
</t>
        </r>
      </text>
    </comment>
    <comment ref="M56" authorId="1">
      <text>
        <r>
          <rPr>
            <b/>
            <sz val="9"/>
            <rFont val="Tahoma"/>
            <family val="0"/>
          </rPr>
          <t>rzeczywisty 89
terminal 88</t>
        </r>
        <r>
          <rPr>
            <sz val="9"/>
            <rFont val="Tahoma"/>
            <family val="0"/>
          </rPr>
          <t xml:space="preserve">
</t>
        </r>
      </text>
    </comment>
    <comment ref="N56" authorId="1">
      <text>
        <r>
          <rPr>
            <b/>
            <sz val="9"/>
            <rFont val="Tahoma"/>
            <family val="0"/>
          </rPr>
          <t>rzeczywisty 92,5
radio 91</t>
        </r>
        <r>
          <rPr>
            <sz val="9"/>
            <rFont val="Tahoma"/>
            <family val="0"/>
          </rPr>
          <t xml:space="preserve">
</t>
        </r>
      </text>
    </comment>
    <comment ref="O56" authorId="1">
      <text>
        <r>
          <rPr>
            <b/>
            <sz val="9"/>
            <rFont val="Tahoma"/>
            <family val="0"/>
          </rPr>
          <t>rzeczywisty: ?
radio: 95</t>
        </r>
        <r>
          <rPr>
            <sz val="9"/>
            <rFont val="Tahoma"/>
            <family val="0"/>
          </rPr>
          <t xml:space="preserve">
</t>
        </r>
      </text>
    </comment>
    <comment ref="P56" authorId="1">
      <text>
        <r>
          <rPr>
            <b/>
            <sz val="9"/>
            <rFont val="Tahoma"/>
            <family val="0"/>
          </rPr>
          <t>rzeczywisty: 100
radio: 99</t>
        </r>
        <r>
          <rPr>
            <sz val="9"/>
            <rFont val="Tahoma"/>
            <family val="0"/>
          </rPr>
          <t xml:space="preserve">
</t>
        </r>
      </text>
    </comment>
    <comment ref="Q36" authorId="1">
      <text>
        <r>
          <rPr>
            <sz val="9"/>
            <rFont val="Tahoma"/>
            <family val="0"/>
          </rPr>
          <t>symulacja</t>
        </r>
      </text>
    </comment>
    <comment ref="Q37" authorId="1">
      <text>
        <r>
          <rPr>
            <b/>
            <sz val="9"/>
            <rFont val="Tahoma"/>
            <family val="0"/>
          </rPr>
          <t>symulacja</t>
        </r>
        <r>
          <rPr>
            <sz val="9"/>
            <rFont val="Tahoma"/>
            <family val="0"/>
          </rPr>
          <t xml:space="preserve">
</t>
        </r>
      </text>
    </comment>
    <comment ref="R36" authorId="1">
      <text>
        <r>
          <rPr>
            <b/>
            <sz val="9"/>
            <rFont val="Tahoma"/>
            <family val="0"/>
          </rPr>
          <t>symulacja</t>
        </r>
        <r>
          <rPr>
            <sz val="9"/>
            <rFont val="Tahoma"/>
            <family val="0"/>
          </rPr>
          <t xml:space="preserve">
</t>
        </r>
      </text>
    </comment>
    <comment ref="R37" authorId="1">
      <text>
        <r>
          <rPr>
            <b/>
            <sz val="9"/>
            <rFont val="Tahoma"/>
            <family val="0"/>
          </rPr>
          <t>symulacja</t>
        </r>
        <r>
          <rPr>
            <sz val="9"/>
            <rFont val="Tahoma"/>
            <family val="0"/>
          </rPr>
          <t xml:space="preserve">
</t>
        </r>
      </text>
    </comment>
    <comment ref="S36" authorId="1">
      <text>
        <r>
          <rPr>
            <b/>
            <sz val="9"/>
            <rFont val="Tahoma"/>
            <family val="0"/>
          </rPr>
          <t>symulacja</t>
        </r>
        <r>
          <rPr>
            <sz val="9"/>
            <rFont val="Tahoma"/>
            <family val="0"/>
          </rPr>
          <t xml:space="preserve">
</t>
        </r>
      </text>
    </comment>
    <comment ref="S37" authorId="1">
      <text>
        <r>
          <rPr>
            <b/>
            <sz val="9"/>
            <rFont val="Tahoma"/>
            <family val="0"/>
          </rPr>
          <t>symulacja</t>
        </r>
        <r>
          <rPr>
            <sz val="9"/>
            <rFont val="Tahoma"/>
            <family val="0"/>
          </rPr>
          <t xml:space="preserve">
</t>
        </r>
      </text>
    </comment>
    <comment ref="S52" authorId="1">
      <text>
        <r>
          <rPr>
            <b/>
            <sz val="9"/>
            <rFont val="Tahoma"/>
            <family val="0"/>
          </rPr>
          <t>symulacja</t>
        </r>
        <r>
          <rPr>
            <sz val="9"/>
            <rFont val="Tahoma"/>
            <family val="0"/>
          </rPr>
          <t xml:space="preserve">
</t>
        </r>
      </text>
    </comment>
    <comment ref="S53" authorId="1">
      <text>
        <r>
          <rPr>
            <b/>
            <sz val="9"/>
            <rFont val="Tahoma"/>
            <family val="0"/>
          </rPr>
          <t>symulacja</t>
        </r>
        <r>
          <rPr>
            <sz val="9"/>
            <rFont val="Tahoma"/>
            <family val="0"/>
          </rPr>
          <t xml:space="preserve">
</t>
        </r>
      </text>
    </comment>
    <comment ref="T52" authorId="1">
      <text>
        <r>
          <rPr>
            <b/>
            <sz val="9"/>
            <rFont val="Tahoma"/>
            <family val="0"/>
          </rPr>
          <t xml:space="preserve">symulacja
</t>
        </r>
        <r>
          <rPr>
            <sz val="9"/>
            <rFont val="Tahoma"/>
            <family val="0"/>
          </rPr>
          <t xml:space="preserve">
</t>
        </r>
      </text>
    </comment>
    <comment ref="T53" authorId="1">
      <text>
        <r>
          <rPr>
            <b/>
            <sz val="9"/>
            <rFont val="Tahoma"/>
            <family val="0"/>
          </rPr>
          <t>symulacja</t>
        </r>
        <r>
          <rPr>
            <sz val="9"/>
            <rFont val="Tahoma"/>
            <family val="0"/>
          </rPr>
          <t xml:space="preserve">
</t>
        </r>
      </text>
    </comment>
    <comment ref="T54" authorId="1">
      <text>
        <r>
          <rPr>
            <b/>
            <sz val="9"/>
            <rFont val="Tahoma"/>
            <family val="0"/>
          </rPr>
          <t>symulacja</t>
        </r>
        <r>
          <rPr>
            <sz val="9"/>
            <rFont val="Tahoma"/>
            <family val="0"/>
          </rPr>
          <t xml:space="preserve">
</t>
        </r>
      </text>
    </comment>
    <comment ref="T55" authorId="1">
      <text>
        <r>
          <rPr>
            <b/>
            <sz val="9"/>
            <rFont val="Tahoma"/>
            <family val="0"/>
          </rPr>
          <t>symulacja</t>
        </r>
        <r>
          <rPr>
            <sz val="9"/>
            <rFont val="Tahoma"/>
            <family val="0"/>
          </rPr>
          <t xml:space="preserve">
</t>
        </r>
      </text>
    </comment>
    <comment ref="T36" authorId="1">
      <text>
        <r>
          <rPr>
            <b/>
            <sz val="9"/>
            <rFont val="Tahoma"/>
            <family val="2"/>
          </rPr>
          <t>symulacja</t>
        </r>
        <r>
          <rPr>
            <sz val="9"/>
            <rFont val="Tahoma"/>
            <family val="2"/>
          </rPr>
          <t xml:space="preserve">
</t>
        </r>
      </text>
    </comment>
    <comment ref="T37" authorId="1">
      <text>
        <r>
          <rPr>
            <b/>
            <sz val="9"/>
            <rFont val="Tahoma"/>
            <family val="2"/>
          </rPr>
          <t>symulacja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Irina Szeląg</author>
  </authors>
  <commentList>
    <comment ref="C46" authorId="0">
      <text>
        <r>
          <rPr>
            <b/>
            <sz val="9"/>
            <rFont val="Tahoma"/>
            <family val="0"/>
          </rPr>
          <t>wodomierz wymieniony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<sst xmlns="http://schemas.openxmlformats.org/spreadsheetml/2006/main" count="1776" uniqueCount="1309">
  <si>
    <r>
      <t xml:space="preserve">Mamy ofertę geodety na wykonanie pomiarów działki (1200zł) i określenie powierzchni biologicznie czynnej - walczymy o każdy %. Po pomiarach będzie wiadomo czy jest szansa na walkę. Jeśli jest składamy całą procedurę od nowa. </t>
    </r>
    <r>
      <rPr>
        <sz val="10"/>
        <color indexed="10"/>
        <rFont val="Czcionka tekstu podstawowego"/>
        <family val="0"/>
      </rPr>
      <t>Marcin Waszak załatwił z Geodetą (Solarkiem) i zlecił sam pomiar. Czekamy więc na informcję ile faktycznie zostało nam pow. biologicznie czynnej. Potem zdecydujemy co dalej.</t>
    </r>
  </si>
  <si>
    <t>przegląd ogólnobudowlany</t>
  </si>
  <si>
    <t>Są 4 oferty. Rurszamy. Decyzja w treści miala. Pamiętajmy o specjalnej wzmiance na przeciek (balkon?).</t>
  </si>
  <si>
    <t>Na jakim jesteśmy etapie?</t>
  </si>
  <si>
    <t>przegląd został wykonany</t>
  </si>
  <si>
    <t>przegląd zlecony firmie Limpiador z terminem wykonania do 21.11.2014</t>
  </si>
  <si>
    <t>przegląd zlecony zgodnie z umową 1/2012. Czekam na potwierdzenie terminu</t>
  </si>
  <si>
    <t>Delta otrzymała w dniu 24.10 uchwały. Naliczenia nowe - zgodnie z ustaleniami będą obowiązywały od dnia 01.09.2014 a nie od maja</t>
  </si>
  <si>
    <t>wyburzanie jest w toku. Pan Zbyszek ma dać znak kiedy będzie potrzebował kontenera - kontener podstawimy.</t>
  </si>
  <si>
    <t>wykonanie nowego ogrodzenia będzie miało miejsce tylko w momencie partycypacji gminy w przedsięwzięciu</t>
  </si>
  <si>
    <t>Pozytywna decyzja Starostwa Powiatowego. 22.10 pismo do Gminy o realizację wycinki zgodnie z decyzją zezwalającą</t>
  </si>
  <si>
    <t>p. Solarek twierdzi że prace pomiarowe zostaną wykonane do 6-7 listopada</t>
  </si>
  <si>
    <t>wg ostatnich informacji startują w lipcu</t>
  </si>
  <si>
    <t>wniosek podpisany do złożenia w UDT</t>
  </si>
  <si>
    <t>Eko zapłaciło. Pierwszy odczyt zrobiony. Temat zamykam.</t>
  </si>
  <si>
    <t>zostało jeszcze: 1. choinki do donic, schody do rzeczki, parawany. 2. sadzenie barwinka 3. żywopłot</t>
  </si>
  <si>
    <t>czekamy na odpowiedź</t>
  </si>
  <si>
    <t>zostało zrobić degregator protokoły</t>
  </si>
  <si>
    <t>2012.06.25</t>
  </si>
  <si>
    <t>zrobić mapkę. Wycenić realizację</t>
  </si>
  <si>
    <t>Łukasz robi mapkę</t>
  </si>
  <si>
    <t>wycenić oświetlanie dodatkowymi halopakami</t>
  </si>
  <si>
    <t>ustalić miejsca montażu, wycenić przedsięwzięcie</t>
  </si>
  <si>
    <t>rozliczenie wymiany wodomierzy</t>
  </si>
  <si>
    <t>po powrocie p. Marzanny z urlopu uzgodnić rozliczenia.</t>
  </si>
  <si>
    <t>wycenić rozbudowę monitoringu</t>
  </si>
  <si>
    <t>Po rozmowach z blokiem 1a i 1b: przedstawić im ofertę. Niezależnie wycenić zrobienie jednego miejsca.</t>
  </si>
  <si>
    <t>wodomierz lokal 11</t>
  </si>
  <si>
    <t>wniosek złożony</t>
  </si>
  <si>
    <t>reklamacja wodomierza         lok 11</t>
  </si>
  <si>
    <t>reklamacja u wykonawcy. Dokręcić wodomierz</t>
  </si>
  <si>
    <t>2012.07.02</t>
  </si>
  <si>
    <t>02.07.2012</t>
  </si>
  <si>
    <t>powiadomić wykonawcę i umówić wizytę</t>
  </si>
  <si>
    <t>zakres nakreślony. Wycenić projekt.</t>
  </si>
  <si>
    <t>zakres i cel nakreślony. Wycenić projekt.</t>
  </si>
  <si>
    <t>1. wycenić dobudowę miejsca.                                         2. wydrukować ofertę jarpera</t>
  </si>
  <si>
    <t>Zarząd/        Właściciel</t>
  </si>
  <si>
    <t>poskromić osy i mrówki</t>
  </si>
  <si>
    <t>wycenić poskromienie os w kominie i mrówek przy elewacji</t>
  </si>
  <si>
    <t>wycenić na kolejne spotkanie. Decyzja po wycenie.</t>
  </si>
  <si>
    <t xml:space="preserve">Łukasz zrobi w przyszłym tygodniu </t>
  </si>
  <si>
    <t>w przyszłym tygodniu</t>
  </si>
  <si>
    <t>Marcin kupi w tym tygodniu koniki i korę do donic</t>
  </si>
  <si>
    <t>Pismo do końca tygodnia</t>
  </si>
  <si>
    <t>gość zapadł się pod ziemię</t>
  </si>
  <si>
    <t xml:space="preserve">zebrać nowe oświadczenia. </t>
  </si>
  <si>
    <t>Marcin na urlopie, może na spokojnie napisze :-)</t>
  </si>
  <si>
    <t>Odbyło się spotkanie z wójtem, przekazaliśmy swoje uwagi. Jesteśmy zadowoleni z rozmowy. Temat zamykam.</t>
  </si>
  <si>
    <t>drzewa mają usunąć po sezonie lęgowym (jesień).</t>
  </si>
  <si>
    <t>zapytać kiedy ?</t>
  </si>
  <si>
    <t>Wniosek złożony. Czekamy na reakcję. Temat wreszcie zamykam.</t>
  </si>
  <si>
    <t>wycenić kilka wariantów stolika. W tym tygodniu sadzimy pnącza i robimy schodki. Na koniec zostanie barwinek i stół.</t>
  </si>
  <si>
    <t>w tym tygodniu.</t>
  </si>
  <si>
    <t>pierwsza wycena w tym tygodniu</t>
  </si>
  <si>
    <t>w tym tygodniu</t>
  </si>
  <si>
    <t>mrówki wytępi Zbyszek. Osy odpuszczamy ze względu na cenę (350zł netto). Temat zamykam.</t>
  </si>
  <si>
    <t>regulacja anteny</t>
  </si>
  <si>
    <t>wezwać fachowca przypilnować, upomnieć się o gwarancję na usługę!</t>
  </si>
  <si>
    <t>2012.09.07</t>
  </si>
  <si>
    <t>wizyta p. Roberta w środę</t>
  </si>
  <si>
    <t>korniki w belkach dachowych</t>
  </si>
  <si>
    <t>przeanalizować koszty i możliwości walki ze szkodnikami.</t>
  </si>
  <si>
    <t>09.07.2012</t>
  </si>
  <si>
    <t>wycenić o jakie pieniądze chodzi.</t>
  </si>
  <si>
    <t>cieknący dach w lokalu 31</t>
  </si>
  <si>
    <t>pogonić gminę. W razie negatywnej odpowiedzi zlecić opiekunowi dachu.</t>
  </si>
  <si>
    <t>wysłane pismo w tej sprawie, 2 tygodnie temu. Czekamy na odpowiedź z gminy</t>
  </si>
  <si>
    <t>wyburzenie lub adaptacja "kurnika"</t>
  </si>
  <si>
    <t>wycenić adaptację lub wyburzenie.</t>
  </si>
  <si>
    <t>1600 netto pierwsza oferta, na wyburzenie.</t>
  </si>
  <si>
    <t>za tydzień ustalimy pożądane miejsca</t>
  </si>
  <si>
    <t>zmiany w altance śmietnikowej + wygospodarowanie miejsca postojowego</t>
  </si>
  <si>
    <t>egzekwować od gminy naprawy wykazane w przeglądzie rocznym</t>
  </si>
  <si>
    <t>wysłano pismo z wyszczególnieniem usterek i kopią protokołu</t>
  </si>
  <si>
    <t>Jest pozytywna odpowiedź z gminy. Na kolejnym spotkaniu omówić plan działania.</t>
  </si>
  <si>
    <t>na razie dalej nie mają pozwoleń. Szczegółowe info w tym tygodniu</t>
  </si>
  <si>
    <t>przypomnieć się co z zapowiadanym "czerwcem"</t>
  </si>
  <si>
    <t>wg. ostatnich informacji podłączenie planowane jest ostatecznie na czerwiec.</t>
  </si>
  <si>
    <t>zamknięte. Brak informacji zwrotnej.</t>
  </si>
  <si>
    <t>16.07.2012</t>
  </si>
  <si>
    <t>inwestycja w uzgodnieniach, "Nie ma szansy na start przed końcem wakacji"</t>
  </si>
  <si>
    <t>brak możliwości doręczenia pism</t>
  </si>
  <si>
    <t>czekamy jeszcze tydzień</t>
  </si>
  <si>
    <t>brak odpowiedzi z gminy, czekamy jeszcze tydzień wysyłamy pismo z wyznaczeniem terminu - jeśli nie zrobią robimy sami.</t>
  </si>
  <si>
    <t>gość odwołał wizytę. W tym tygodniu spotkania z 2 firmami</t>
  </si>
  <si>
    <t>ekspertyza ustna około 400zł pisemna około 1000-1500.  (wytepienie szkodników około 10 tyś)</t>
  </si>
  <si>
    <t>zebrać kolejną ofertę</t>
  </si>
  <si>
    <t>Zrobione. Antena jest ok, problem z sygnałem tkwi najprawdopodobniej w kablach lokalowych. Temat zamykam.</t>
  </si>
  <si>
    <t>wykonawca na urlopie. Ścigać.</t>
  </si>
  <si>
    <t>zrobione. zamykam</t>
  </si>
  <si>
    <t>zebrać kolejną ofertę na budowę miejsca</t>
  </si>
  <si>
    <t>zostało: 1.stół  2.śmietnik  3.schody 3.drzewo  4.barwinek</t>
  </si>
  <si>
    <t>23.07.2012</t>
  </si>
  <si>
    <t>konieczne porównanie z PN. Można przeanalizować pod kątem ewentualnego roszczenia wobec Gminy</t>
  </si>
  <si>
    <t>przeanalizować dotychczasowe zużycie</t>
  </si>
  <si>
    <t>prognoza zużycia gazu dla PGNiG</t>
  </si>
  <si>
    <t>2012.07.19</t>
  </si>
  <si>
    <t>firma brukarska nie podejmuje się rozbiórki. W przyszłym tygodniu nowa oferta</t>
  </si>
  <si>
    <t>Oferta na budowę miejsca 1840zł netto</t>
  </si>
  <si>
    <t>zużycie przeanalizowane - wysłać pismo do PGNiG</t>
  </si>
  <si>
    <t>Wizje na miejscu się odbyły - czekamy na oferty</t>
  </si>
  <si>
    <t>Gmina dała odpowiedź na piśmie - oczekujemy na korespondencje</t>
  </si>
  <si>
    <t>Sprawa załatwiona</t>
  </si>
  <si>
    <t>czekamy jak ws. dachu w lok. 31</t>
  </si>
  <si>
    <t>Marcin bierze się do roboty:)</t>
  </si>
  <si>
    <t>impas</t>
  </si>
  <si>
    <r>
      <t xml:space="preserve">2014.01.31 / </t>
    </r>
    <r>
      <rPr>
        <sz val="10"/>
        <color indexed="10"/>
        <rFont val="Czcionka tekstu podstawowego"/>
        <family val="0"/>
      </rPr>
      <t>2014.02.03</t>
    </r>
  </si>
  <si>
    <r>
      <t xml:space="preserve">AA.przyszła na razie jedna oferta Spec Clean 9 zł/m2 netto do wyczyszczenia ok. 200 m2 - cena samego czyszczenia . Robia próbę na kawałku i można sprawdzic efekt próba za darmo. </t>
    </r>
    <r>
      <rPr>
        <sz val="10"/>
        <color indexed="10"/>
        <rFont val="Czcionka tekstu podstawowego"/>
        <family val="0"/>
      </rPr>
      <t>Ł: Zróbmy próbkę, postarajmy się o jeszcze choćby jedną wycenę.</t>
    </r>
  </si>
  <si>
    <r>
      <t xml:space="preserve">AA LIsta gotowa pojawi się dzisiaj 30.01. </t>
    </r>
    <r>
      <rPr>
        <sz val="10"/>
        <color indexed="10"/>
        <rFont val="Czcionka tekstu podstawowego"/>
        <family val="0"/>
      </rPr>
      <t>Zrobione temat zamykam. Ewentualne uwagi będę przekazywał telefonicznie.</t>
    </r>
  </si>
  <si>
    <r>
      <t xml:space="preserve">AA.Mam dwie oferty ENEA oraz Corrente Enea deklaruje oszczędnosci na poziomie 80 zł  rocznie Corrente ok. 120 netto rocznie. Ł. </t>
    </r>
    <r>
      <rPr>
        <sz val="10"/>
        <color indexed="10"/>
        <rFont val="Czcionka tekstu podstawowego"/>
        <family val="0"/>
      </rPr>
      <t>Prośba o osobnego maila dla zarządu do podjęcia decyzji.</t>
    </r>
  </si>
  <si>
    <r>
      <t xml:space="preserve">AA. Nowa dekllaracja smieciowa zadziała od lutego. Scany aktualizcji zostana wysłane do Delty. </t>
    </r>
    <r>
      <rPr>
        <sz val="10"/>
        <color indexed="10"/>
        <rFont val="Czcionka tekstu podstawowego"/>
        <family val="0"/>
      </rPr>
      <t>Ł. Sprawa wydaje się wyprostowana. Pozostaje pilnować na bieżąco. Temat tu zamykam.</t>
    </r>
  </si>
  <si>
    <t>Temat jako wykonanie konserwcji i najpilniejsza modernizacja zamykam. Projekt rozbudowy - temat osobny.</t>
  </si>
  <si>
    <t>Wykonawca wystawił faktury. Siatki nie odebranie. Sprawdzić sumy i ewentualnie wezwać do poprawy</t>
  </si>
  <si>
    <t>Zadanie zakończone. Faktura opłacona. Na tym zamykam.</t>
  </si>
  <si>
    <t>Temat podupadł i kwalifikuje się do zamknięcia. Sposoby komunikacji z właścicielami pozostawiamy nowemu administartorowi.</t>
  </si>
  <si>
    <r>
      <t>AA. Prezes Eko Raszyn napisze pismo w którym zoobowiaże się do odtworzenia kostki- nie chca wpłacać kaucji- to sa ustalenia z rozmowy czekamy na pismo.</t>
    </r>
    <r>
      <rPr>
        <sz val="10"/>
        <color indexed="10"/>
        <rFont val="Czcionka tekstu podstawowego"/>
        <family val="0"/>
      </rPr>
      <t xml:space="preserve"> Ł: Jeśli nie kaucja to ewentualnie inne zabezpieczenie prawne np. art. 777. KPC ?  Czekamy zatem na oficjalne stanowisko EKO. Piłeczka po ich stronie więc zdjemuję priorytet.</t>
    </r>
  </si>
  <si>
    <t>wycena wykoanania nowego ogrodzenia etap I</t>
  </si>
  <si>
    <t xml:space="preserve">AA. Czekamy na wizytę monterów maja sprawdzic czy droga radiowa czy swiatłowód od tego zależą ceny. </t>
  </si>
  <si>
    <t xml:space="preserve">AA. Sprawdzić czy decyzja się uprawomocniła. I zapytac co dalej </t>
  </si>
  <si>
    <t>sierpień</t>
  </si>
  <si>
    <t>są szanse na osiedlenie się bociana:)
czekamy na jesień?</t>
  </si>
  <si>
    <t>2012.07</t>
  </si>
  <si>
    <t>windykacja zaległości wpłat mieszkańców</t>
  </si>
  <si>
    <t>windykacja - etap I (telefoniczna), jak nie pomoże - wezwania</t>
  </si>
  <si>
    <t>dłużnicy obdzwonieni</t>
  </si>
  <si>
    <t>przymierzyć się do analizy wykonania rowerowni w obecnej suszarni</t>
  </si>
  <si>
    <t>data odczytu</t>
  </si>
  <si>
    <t>legenda:</t>
  </si>
  <si>
    <t>norma (do 9 %)</t>
  </si>
  <si>
    <t>powyżej 12%</t>
  </si>
  <si>
    <t>9,01-12%</t>
  </si>
  <si>
    <t>ODCZYTY</t>
  </si>
  <si>
    <t>ZUŻYCIA NA POSTAWIE ODCZYTÓW</t>
  </si>
  <si>
    <t>RÓŻNICE  - WYNIKI</t>
  </si>
  <si>
    <t xml:space="preserve">suma stanów wodomierzy w lokalach                  </t>
  </si>
  <si>
    <t>stan wodomierza podlewania</t>
  </si>
  <si>
    <t>stan wodomierza głównego</t>
  </si>
  <si>
    <t>* zaokrąglony do 1m3</t>
  </si>
  <si>
    <t>pisze się</t>
  </si>
  <si>
    <t>piszemy pismo z wyznaczeniam terminu</t>
  </si>
  <si>
    <t>załatwione</t>
  </si>
  <si>
    <t>wycenić "rampę" do schodków do piwnicy</t>
  </si>
  <si>
    <t>zapytać kiedy</t>
  </si>
  <si>
    <t>prawincy poprosili o potwierdzenie przelewu</t>
  </si>
  <si>
    <t>pielgrzymka już poszła. Instalujemy "meble".</t>
  </si>
  <si>
    <t>Łukasz postara się o kolejną ofertę. Ewentualnie wysypiemy miejsce żwirem.</t>
  </si>
  <si>
    <t>pierwsza oferta na 12 373 netto. Zbieramy kolejne. Skontaktować się z p. Poterą.</t>
  </si>
  <si>
    <t>Roszczenie wydaje się skomplikowane w egzekucji. Kosztowne ekspertyzy. Sprawę zamykamy.</t>
  </si>
  <si>
    <t>06.08.2012</t>
  </si>
  <si>
    <t>2012.07.23</t>
  </si>
  <si>
    <t>nawiązać współpracę z organizacjami odbierającymi elektrośmieci</t>
  </si>
  <si>
    <t>skontaktować się z organizacjami, zawrzeć umowy, zorgaznizować pojemniki i akzję informacyjną</t>
  </si>
  <si>
    <t>kolejna oferta rozbiórki na kwotę 2150zł netto. Na razie sprzątamy i zakładamy kłudkę.</t>
  </si>
  <si>
    <t>Baterie finalizujemy. Świetlówki pytamy jeszcze w remondisie.</t>
  </si>
  <si>
    <t>czekamy na ofertę od p. Potery</t>
  </si>
  <si>
    <t>Baterie podpisana umowa, czekamy na pojemnik. W sprawie świetlówek p. Arek czeka na informację o ewentualnej zgodzie prezesa organizacji.</t>
  </si>
  <si>
    <t>wobec wycokiej ceny za rozbiórkę rekomendujemy remont budowli i adaptację jako pom. Godpodarcze. Temat do zebrania. Koszt adaptacji około 500zł</t>
  </si>
  <si>
    <t>znalazłem za 130zł/m2 brutto tj razem 1500zł brutto. Decyzja co do technologii i wykonania na nalbliższym spotkaniu.</t>
  </si>
  <si>
    <t>wyznaczyliśmy gminie ostateczny termin naprawy (poszło pismo)</t>
  </si>
  <si>
    <t>Pismo do ministerstwa przekazane p. Arkowi do uzupełnienia załączników i wysłania.</t>
  </si>
  <si>
    <t>podpisaliśmy pełnomocnictwo dla reprezentowania wspólnoty przez kancelarię.</t>
  </si>
  <si>
    <t>na razie brak ofert</t>
  </si>
  <si>
    <t>uporządkować miejsca na rowery i wózki dziecięce</t>
  </si>
  <si>
    <t>13.08.2012</t>
  </si>
  <si>
    <t>* suma po zaokrągleniu odczytu każdego wodomierza do 1m3  (jak w tabelce dla EKO)</t>
  </si>
  <si>
    <t>2012.08.13</t>
  </si>
  <si>
    <t>Mieszkańcy</t>
  </si>
  <si>
    <t>naprawa/ustawienie anteny zbiorczej</t>
  </si>
  <si>
    <t>zlecić p. Poterze i przypilnować w działaniach</t>
  </si>
  <si>
    <t>anteny wyregulowane, jest poprawa. Antena naziemna ledwo zipie. Czekamy na ofertę na wymianę.</t>
  </si>
  <si>
    <t xml:space="preserve"> jak poprzednio</t>
  </si>
  <si>
    <t xml:space="preserve"> jak poprzednio (p. Potera na urlopie)</t>
  </si>
  <si>
    <t>robimy miejsce wysypane żwirem. Wkopać krawężniki. Kupić geowłókninę. Zamówić żwir</t>
  </si>
  <si>
    <t>w środę komisja z gminy będzie na terenie budynku</t>
  </si>
  <si>
    <t>Drzewo posadzone. Stół i kosz w tym tygodniu (opóźnienie stolarza). Barwinek w sobotę.</t>
  </si>
  <si>
    <t>czekamy na opowiedź z ministerstwa</t>
  </si>
  <si>
    <t>pierwszy oferent był na oglęzinach. Temat wózków do konsultacji z mieszkańcami.</t>
  </si>
  <si>
    <t>27.08.2012</t>
  </si>
  <si>
    <t>przegląd kominiarski</t>
  </si>
  <si>
    <t>windykacja</t>
  </si>
  <si>
    <t>faktura od EKO</t>
  </si>
  <si>
    <t>5000zł 4 nowe kamery z robotą i rejestratorem. Temat tu zamykam i zamieszczam na forum</t>
  </si>
  <si>
    <t>temat zamykam.</t>
  </si>
  <si>
    <t>Jest poporawa sygnału. Oferty nie dostaliśmy. Temat zamykam</t>
  </si>
  <si>
    <t>poszło pismo z przypomnieniem</t>
  </si>
  <si>
    <t>z ostatnich informacji składają wniosek o pozwolenie na budowę. Realizacja prawdopodobnie na jesieni.</t>
  </si>
  <si>
    <t>Wszytkie papiery gotowe. Wykonawca unika odp o terminie</t>
  </si>
  <si>
    <t>zamawiamy żwir</t>
  </si>
  <si>
    <t>w głosowaniu chwała</t>
  </si>
  <si>
    <t>Ministerstwo przesłało pismo z prośbą o odstępstwo do Starosty</t>
  </si>
  <si>
    <t>zostały do posadzenia tujki</t>
  </si>
  <si>
    <t>odpowiadamy na pismo. Czekamy do ropzrawy, później kolejny pozew albo wezwanie do ugody. Tematy zamykam i otwieram jako jeden.</t>
  </si>
  <si>
    <t>cieknący dach, inne elementy dachu, płytki, drzwi, barierki..</t>
  </si>
  <si>
    <t>Wieszamy  pojemnik na baterie. Świetlówki musimy odpuścić.</t>
  </si>
  <si>
    <r>
      <rPr>
        <b/>
        <sz val="10"/>
        <color indexed="8"/>
        <rFont val="Czcionka tekstu podstawowego"/>
        <family val="0"/>
      </rPr>
      <t>wobec rychłego przejęcia śmieci przez gminę temat współpracy z blokami a i b odpuszczamy.</t>
    </r>
    <r>
      <rPr>
        <sz val="10"/>
        <color indexed="8"/>
        <rFont val="Czcionka tekstu podstawowego"/>
        <family val="0"/>
      </rPr>
      <t xml:space="preserve"> 1 sza oferta zrobienia miejsca 1800zł netto</t>
    </r>
  </si>
  <si>
    <r>
      <t xml:space="preserve">zamontować stół i kosz, oraz posadzić drzewo. </t>
    </r>
    <r>
      <rPr>
        <sz val="10"/>
        <color indexed="8"/>
        <rFont val="Czcionka tekstu podstawowego"/>
        <family val="0"/>
      </rPr>
      <t>Schodki i barwinek zostawiamy na jesień.</t>
    </r>
  </si>
  <si>
    <r>
      <t xml:space="preserve">stół zamówiony, śmietnik zamówiony, schodki chyba trzeba jeszcze obgadać, drzewo - </t>
    </r>
    <r>
      <rPr>
        <b/>
        <sz val="10"/>
        <color indexed="8"/>
        <rFont val="Czcionka tekstu podstawowego"/>
        <family val="0"/>
      </rPr>
      <t>brzoza</t>
    </r>
  </si>
  <si>
    <r>
      <t xml:space="preserve">Na pierwszą decyzje czekamy (17 lut). Druga zakończona sprzeciwem organu, który w rozmowie podtrzymał swoje stanowisko "niedasie". </t>
    </r>
    <r>
      <rPr>
        <b/>
        <sz val="10"/>
        <color indexed="8"/>
        <rFont val="Czcionka tekstu podstawowego"/>
        <family val="0"/>
      </rPr>
      <t>Wydobyć z GUNB definicję powierzchni biologicznie czynnej.</t>
    </r>
  </si>
  <si>
    <r>
      <t xml:space="preserve">naprawa odpadających płytek (ostatnie półpiętro sekcja B) </t>
    </r>
    <r>
      <rPr>
        <sz val="10"/>
        <color indexed="8"/>
        <rFont val="Czcionka tekstu podstawowego"/>
        <family val="0"/>
      </rPr>
      <t>oraz naprawa wejścia na strych sekcja A</t>
    </r>
  </si>
  <si>
    <r>
      <t>Zgrać jeden termin dla ostatnich 6 lokali. Zdobyć w EKO ostatni odczyt lok 8. (ciepła woda stan na 1.10.11 -&gt;</t>
    </r>
    <r>
      <rPr>
        <b/>
        <sz val="10"/>
        <color indexed="8"/>
        <rFont val="Czcionka tekstu podstawowego"/>
        <family val="0"/>
      </rPr>
      <t xml:space="preserve"> 8</t>
    </r>
    <r>
      <rPr>
        <sz val="10"/>
        <color indexed="8"/>
        <rFont val="Czcionka tekstu podstawowego"/>
        <family val="0"/>
      </rPr>
      <t>m3)</t>
    </r>
  </si>
  <si>
    <r>
      <t xml:space="preserve">W Eko pogubili pisma! Przesłane zostały więc skany potwierdzeń złożenia. </t>
    </r>
    <r>
      <rPr>
        <sz val="10"/>
        <color indexed="10"/>
        <rFont val="Czcionka tekstu podstawowego"/>
        <family val="0"/>
      </rPr>
      <t xml:space="preserve">Przypomniany wodomierz główny. </t>
    </r>
  </si>
  <si>
    <r>
      <t xml:space="preserve">czekamy na odpowiedź. </t>
    </r>
    <r>
      <rPr>
        <sz val="10"/>
        <color indexed="10"/>
        <rFont val="Czcionka tekstu podstawowego"/>
        <family val="0"/>
      </rPr>
      <t>Przypomnieć o wymianie głównego wodomierza.</t>
    </r>
  </si>
  <si>
    <r>
      <t>Usterki do usunięcia po sezonie grzewczym.</t>
    </r>
    <r>
      <rPr>
        <b/>
        <sz val="10"/>
        <color indexed="8"/>
        <rFont val="Czcionka tekstu podstawowego"/>
        <family val="0"/>
      </rPr>
      <t xml:space="preserve"> Zbieramy oferty na konserwację całej kotłowni (wszystkich urządzeń nie tylko pieca)</t>
    </r>
  </si>
  <si>
    <r>
      <t xml:space="preserve">Czekamy na wycenę z Alfarexu. </t>
    </r>
    <r>
      <rPr>
        <sz val="10"/>
        <color indexed="10"/>
        <rFont val="Czcionka tekstu podstawowego"/>
        <family val="0"/>
      </rPr>
      <t>Zadzwonić i "podgonić", oraz poprosić o zmianę błędu w tytule protokołu.</t>
    </r>
  </si>
  <si>
    <r>
      <rPr>
        <sz val="10"/>
        <color indexed="10"/>
        <rFont val="Czcionka tekstu podstawowego"/>
        <family val="0"/>
      </rPr>
      <t xml:space="preserve">1. Poprosić o zmianę błędu w tytule protokołu.              </t>
    </r>
    <r>
      <rPr>
        <sz val="10"/>
        <color indexed="8"/>
        <rFont val="Czcionka tekstu podstawowego"/>
        <family val="0"/>
      </rPr>
      <t xml:space="preserve"> 2. Ustalono, że serwis uzdatniacza oraz wymiana części eksploatacyjnych pieca jest niezbędna. Czekamy na ofertę cenową z Alfarexu.</t>
    </r>
  </si>
  <si>
    <r>
      <rPr>
        <sz val="10"/>
        <color indexed="10"/>
        <rFont val="Czcionka tekstu podstawowego"/>
        <family val="0"/>
      </rPr>
      <t>W tym tygodniu naprawa rynien (po oczekiwaniu na zamówione materiały) i założenie "odpadniętych" kratek.</t>
    </r>
    <r>
      <rPr>
        <sz val="10"/>
        <color indexed="8"/>
        <rFont val="Czcionka tekstu podstawowego"/>
        <family val="0"/>
      </rPr>
      <t xml:space="preserve"> </t>
    </r>
    <r>
      <rPr>
        <sz val="10"/>
        <rFont val="Czcionka tekstu podstawowego"/>
        <family val="0"/>
      </rPr>
      <t>Temat antyoblodzenia odłożony. Czekamy na "Marcinową" ofertę, po czym przygotujemy kosztorys na zebranie.</t>
    </r>
  </si>
  <si>
    <r>
      <t xml:space="preserve">Odpowiedź na ogrodzenie: nie są chętni dokładać. </t>
    </r>
    <r>
      <rPr>
        <sz val="10"/>
        <color indexed="10"/>
        <rFont val="Czcionka tekstu podstawowego"/>
        <family val="0"/>
      </rPr>
      <t>PODGONIĆ i uzyskać stanowisko w.s. sprzedaży kawałka działki.</t>
    </r>
  </si>
  <si>
    <t>założenie lokaty f. remontowego</t>
  </si>
  <si>
    <t>2011.04</t>
  </si>
  <si>
    <t>2011.09.01</t>
  </si>
  <si>
    <t>22.09.2012</t>
  </si>
  <si>
    <t>przegląd kotła przed sezonem grzewczym</t>
  </si>
  <si>
    <t>ustalić postępowanie z tujkami wzdłuż przedszkola</t>
  </si>
  <si>
    <t>jak co roku</t>
  </si>
  <si>
    <t>zapyatć o warianty w ING i innych bankach</t>
  </si>
  <si>
    <t>wiadomo</t>
  </si>
  <si>
    <t>zrobić porównanie ofert lokaty 10 tyś zł</t>
  </si>
  <si>
    <t>2012.09.22</t>
  </si>
  <si>
    <t>wysłać wezwania do zapłaty</t>
  </si>
  <si>
    <t>zebrać oferty. Raczej legalizacja</t>
  </si>
  <si>
    <t>zlecić ekspertowi ocenę wieku drzew</t>
  </si>
  <si>
    <t>zrobione. Temat zamykam.</t>
  </si>
  <si>
    <t>różnica między sumą odczytów    w lokalach a wodom. głównym (m3)</t>
  </si>
  <si>
    <t>REBA Organizacja Odzysku SA</t>
  </si>
  <si>
    <t>wynagrodzenie</t>
  </si>
  <si>
    <t>Usługi Ogólnobudowlane "Sebastian"</t>
  </si>
  <si>
    <t>na wezwanie: czyszczenie z liści i przegląd - ryczałt. Odśnieżanie - ustalone za m2. Inne prace na wycenę.</t>
  </si>
  <si>
    <t>odbiór zużytych baterii</t>
  </si>
  <si>
    <t>Infolinia</t>
  </si>
  <si>
    <t>04.10.2012</t>
  </si>
  <si>
    <t>inwestycja zakończona! Temat zamykam.</t>
  </si>
  <si>
    <t>Zdobyć plakaty promujące akcję</t>
  </si>
  <si>
    <t>pismo poszło</t>
  </si>
  <si>
    <t>Ponoć starosta zarządał dodatkowych ekspertyz</t>
  </si>
  <si>
    <t>w głosowaniu uchwała (rozesłano karty do głosowania)</t>
  </si>
  <si>
    <t>przegląd zrobiony 02.10. Czekamy na protokół.</t>
  </si>
  <si>
    <t>odbył się pierwszy termin. Teraz drugi.</t>
  </si>
  <si>
    <t>mają się zająć po 15.10</t>
  </si>
  <si>
    <t>dowiedzieć się ile będzie kosztowała ekspertyza wieku tujek.</t>
  </si>
  <si>
    <t>przegląd zrobiony. Temat zamykam</t>
  </si>
  <si>
    <t>2012.10.21</t>
  </si>
  <si>
    <t>zlecić Grzywińskiemu: czyszczenie z liści + przegląd. Do wyceny: rynny ciekną w 2-ch miejscach, przełożyć spust od strony pn-zach, zaciek lok 29, zacieki lok 31.</t>
  </si>
  <si>
    <t xml:space="preserve">mam zrobione zestawienie w excel z deklaracji od mieszkańców porównam z danymi do Pani z Delty </t>
  </si>
  <si>
    <t>Plakaty powieszone. Temat zamykam.</t>
  </si>
  <si>
    <t>różnica między sumą odczytów    w lokalach          a wodom. głównym         (% zużycia w lok.)</t>
  </si>
  <si>
    <t>ekspertyza wieku drzewek koszt 600zł. -Zostawiamy na rok 2013. Dowiedzieć się w urzędach czy tuje można przesadzić.</t>
  </si>
  <si>
    <t>09.11.2012</t>
  </si>
  <si>
    <t>czyszczenie dachu + drobne naprawy + śniegołapy</t>
  </si>
  <si>
    <t>dachowiec umówiony na 20 listopada. Wziąć ofertę na naprawy + śniegołapy</t>
  </si>
  <si>
    <t>ponoć nasz model nie podlega legalizacji. Pierwsza oferta na 400zł za sztukę. Zebrać kolejne oferty.</t>
  </si>
  <si>
    <t>banki mają podobne oferty. Zostajemy w ING. Maciek dowie się o warianty kont.</t>
  </si>
  <si>
    <t>Otrzymaliśmy protokół. Publikuję na stronie. Temat zamykam.</t>
  </si>
  <si>
    <t>Uchwała przegłosowana na tak. Zebrać jeszcze 1-2 głosy (Maciek)</t>
  </si>
  <si>
    <t>na 26 listopada gmina wyznaczyła termin wizji lokalnej z ekologami.</t>
  </si>
  <si>
    <t>sprawa do przedyskutowania u prawnika.</t>
  </si>
  <si>
    <t>czekamy na odpowiedź powiatu</t>
  </si>
  <si>
    <t>powiat znowu nas olał. Sprawę przekazujemy kancelarii.</t>
  </si>
  <si>
    <t>wg ostatnich informacji zrobią do końca listopada</t>
  </si>
  <si>
    <t>przedyskutować na spotkaniu z prawnikiem</t>
  </si>
  <si>
    <t>założone dwie lokaty 5 i 10 tyś. Temat zamykam</t>
  </si>
  <si>
    <t>przenieśli roboty na wiosnę</t>
  </si>
  <si>
    <t>decyzja o wykonaniu ekspertyzy po załatwieniu sprawy bramy</t>
  </si>
  <si>
    <t>oferty zebrane. Zrobić zestawienie, Uszczegółowić warunki z najtańszym oferentem (antap)</t>
  </si>
  <si>
    <t>zrobiony podjazd. Adapracja pomieszczeń wczesną wiosną.</t>
  </si>
  <si>
    <t>10.01.2013</t>
  </si>
  <si>
    <t>06.04.2013</t>
  </si>
  <si>
    <t>zlecamy ekspertyzę wieku drzewek</t>
  </si>
  <si>
    <t>temat zamykam. Najtańszy Antap.</t>
  </si>
  <si>
    <t>Dokończymy z nadejściem wiosny</t>
  </si>
  <si>
    <t>temat u prawników. Analizują.</t>
  </si>
  <si>
    <t>Gotowe. Zamykam.</t>
  </si>
  <si>
    <t>firma jest bankrutem. Ściganie nieopłącalne. Sprawę zamykam.</t>
  </si>
  <si>
    <t>deklaracje śmieciowe</t>
  </si>
  <si>
    <t>8 właścicieli nie złożyło jeszcze deklaracji. Wszyscy pozostali zadeklarowali segregację.</t>
  </si>
  <si>
    <t>księgowa</t>
  </si>
  <si>
    <t>kominy okapy i siatki</t>
  </si>
  <si>
    <t>powiadomienie uchwały</t>
  </si>
  <si>
    <t>wymieniony licznik CW w lok 13 stany: stary 32 -&gt; nowy 0</t>
  </si>
  <si>
    <t>czujki</t>
  </si>
  <si>
    <t>przegląd kotłowni / spis ciepłomierzy</t>
  </si>
  <si>
    <t>skontaktować się z nową osobą w starostwie</t>
  </si>
  <si>
    <t>wywalić wannę, prznieść umywalkę, przenieść rowery, rozdać klucze</t>
  </si>
  <si>
    <t>prace zaplanowane na sobotę 27.04</t>
  </si>
  <si>
    <t>24.04.2013</t>
  </si>
  <si>
    <t>piszemy umowę z Antapem na legalizację (montaz demontaż może być przez inną firmę)</t>
  </si>
  <si>
    <t>legalizacja ciepłomierzy</t>
  </si>
  <si>
    <t>Pojawiła się możliwość polubownego dogadania z sąsiadami. Wysłaliśmy pismo do gminy z zapytaniem o "mityczny sprzeciw" czekamy na odp. Ekspertyza i wezwanie do usunięcia wstrzymane do czau odpowiedzi.</t>
  </si>
  <si>
    <t>2013.04.20</t>
  </si>
  <si>
    <t>Zarząd/Zebranie</t>
  </si>
  <si>
    <t>Budżet z uwagami przesyłam do Maćka Maciek do księgowej.  Po weekendzie majowym osobiste spotkanie.</t>
  </si>
  <si>
    <r>
      <t xml:space="preserve">Ostatnie powiadomiena rozesłano pocztą. </t>
    </r>
    <r>
      <rPr>
        <b/>
        <sz val="10"/>
        <rFont val="Czcionka tekstu podstawowego"/>
        <family val="0"/>
      </rPr>
      <t>Druki oświadczeń przesłać mailami z prośbą o odesłanie.</t>
    </r>
  </si>
  <si>
    <t>wycena zabezpieczenia dachu kurnika papą zlecona Grzywińskiemu.</t>
  </si>
  <si>
    <t>Rozesłać powiadomienia o podjętych uchwałach (tytuł i numer uchwały) + informacja, że wszystkie uchwały dostępne są na stronie.</t>
  </si>
  <si>
    <t>powiadomić właścicieli o podjętych uchwałach</t>
  </si>
  <si>
    <t>Pan Arek powiadamia ostatni raz pismem, ja mailem. Osoby, które nie złożą oświadczeń do 10 maja "kablujemy" do gminy.</t>
  </si>
  <si>
    <t>wycenić, podpisać zlecenie</t>
  </si>
  <si>
    <t>Złożone zapytanie ofertowe do "opiekuna" dachu. Czekamy na wycenę.</t>
  </si>
  <si>
    <t>wentylacja</t>
  </si>
  <si>
    <t>Wycenione przez kominiarza. Czekamy na wycenę Grzywińskiego.</t>
  </si>
  <si>
    <t>zweryfikować zgłoszenia wg instrukcji. Zweryfikowane problemy oceni kominiarz</t>
  </si>
  <si>
    <t>zweryfikowac zgłoszenia przy sprzyjającej pogodzie zgodnie z instrukcją</t>
  </si>
  <si>
    <t>wycenić, zlecić pisemnie</t>
  </si>
  <si>
    <t>wycena Diomaru kosmiczna. Spróbujemy zbić cenę drugiego oferenta, ewentualnie poszukamy jeszcze kogoś trzeciego.</t>
  </si>
  <si>
    <t>wycenić piasek z atestem oraz plandekę, zamóić</t>
  </si>
  <si>
    <t>temat do wyceny.</t>
  </si>
  <si>
    <t>jak w tytule sprawy</t>
  </si>
  <si>
    <t>dołożyć czujkę na 1 p. sekcja b oraz przesunąć przy wejściu do piwnicy.</t>
  </si>
  <si>
    <t>oferta "zmieścimy się w 100zł". Robimy, skoordynować.</t>
  </si>
  <si>
    <t>załatwione, zamykam</t>
  </si>
  <si>
    <t>2013.05.15</t>
  </si>
  <si>
    <t>talerz i szafa</t>
  </si>
  <si>
    <t>spowodować usunięcie szafy z korytarza i anteny z balkonu</t>
  </si>
  <si>
    <t>2013.05.17</t>
  </si>
  <si>
    <t>wystosować pisma, podać termin, później zlecic usunięcie.</t>
  </si>
  <si>
    <t>zebrać chętnych, zebrać wpłaty</t>
  </si>
  <si>
    <t>piasek umówiony na pn 20 maja.</t>
  </si>
  <si>
    <t>Mamy 5 wycen. Czekamy na kolejną. Decyzja na kolejnym spotkaniu.</t>
  </si>
  <si>
    <t>zamówić siatki, napisać zlecenie dla Czai. Roboty razem z wydłużaniem kominów.</t>
  </si>
  <si>
    <t xml:space="preserve"> </t>
  </si>
  <si>
    <t>zdobyć ostatnią deklarację (skontaktować się z właścicielem)</t>
  </si>
  <si>
    <t>(a) zrobić aneks do umowy z księgowością (wynagrodzenie 515zł brutto x 13).                           (b) poprosić o naliczanie odsetek</t>
  </si>
  <si>
    <t>Wręczamy pismo dajemy termin 12 lipca</t>
  </si>
  <si>
    <t>wycena doposazenia bramy w piloty i automatyczne otwieranie</t>
  </si>
  <si>
    <t>prace na ukończeniu</t>
  </si>
  <si>
    <t>przedyskutować na spotkaniu z prawnikiem (Łukasz postara się spotkać z mecenasem do końca stycznia)</t>
  </si>
  <si>
    <t>2013.05.10</t>
  </si>
  <si>
    <t>Zaarząd</t>
  </si>
  <si>
    <t>wszytkie dane przekazane księgowości, czekamy na rozliczenie</t>
  </si>
  <si>
    <t>z braku funduszy temat zamrażam</t>
  </si>
  <si>
    <t>problemy zgłosił tylko. właściciel lok 11. Przetestować zgodnie z instrukcją kominiarza.</t>
  </si>
  <si>
    <t>załatwione zamykam</t>
  </si>
  <si>
    <t>Załatwione. Zamykam.</t>
  </si>
  <si>
    <t>załatwione. zamykam.</t>
  </si>
  <si>
    <t>piaskownica</t>
  </si>
  <si>
    <t>2 zgłoszenia. Sprawdzone, jest OK.. Zamykam.</t>
  </si>
  <si>
    <t>2013.06.15</t>
  </si>
  <si>
    <t>do zrobienia dziurki do odpływu wody.</t>
  </si>
  <si>
    <t>zrobione. Zamykam.</t>
  </si>
  <si>
    <t>głosujemy uchwałę rozszeżenie wydatków na ten cel o 2000zł + 600zł kamery</t>
  </si>
  <si>
    <r>
      <t>(1) wynagrodzenie Zbyszka</t>
    </r>
    <r>
      <rPr>
        <b/>
        <sz val="10"/>
        <rFont val="Czcionka tekstu podstawowego"/>
        <family val="0"/>
      </rPr>
      <t xml:space="preserve">     </t>
    </r>
    <r>
      <rPr>
        <sz val="10"/>
        <rFont val="Czcionka tekstu podstawowego"/>
        <family val="0"/>
      </rPr>
      <t xml:space="preserve">                           (2) przeksięgowania  budżet i 175 sprawa sądowa na FB                                                             (3) wynagrodzenie księgowej                            (4) rozliczenia śmieci                                          (5) przeksięgowanie zaliczek zmiana wyskości (6) odsetki</t>
    </r>
  </si>
  <si>
    <t>1. składamy ostateczną deklarację w gminie + prośba o decyzję adm. wobec 2 lokali                                         2. Przekazujemy informację do księgowości dla naliczeń (osoby które nie złożyły naliczamy zgodnie z uchwałą)                                                    3. Wieszamy listę na tablicach</t>
  </si>
  <si>
    <t>zlecamy wykonanie ekspertyzy (500zł)</t>
  </si>
  <si>
    <t>pamiętać o formie pisemnej umowy/zlecenia z: Antap oraz hydraulikiem</t>
  </si>
  <si>
    <t>podpisujemy zlecenie i działamy</t>
  </si>
  <si>
    <t>wodomierze zdjęte i odwiezione do legalizacji</t>
  </si>
  <si>
    <t>załatwione. Temat zamykam.</t>
  </si>
  <si>
    <t>ekspertyza gotowa. Po 15 września usuwamy tuje</t>
  </si>
  <si>
    <t>pismo do gminy</t>
  </si>
  <si>
    <t>zgłosiło się 9 chętnych. Zlecamy kominiarzowi</t>
  </si>
  <si>
    <t>uchwała przegłosowana. Łukasz zamawia siatki. Zlecamy prace przy kominach.</t>
  </si>
  <si>
    <t>2013.08.14</t>
  </si>
  <si>
    <t>uchwała przegłosowana, wybieramy najlepszą ofertę i zlecemy po kominarzu</t>
  </si>
  <si>
    <t>zlecone. Pilotować wykonawcę</t>
  </si>
  <si>
    <t>porządek z kontenermi</t>
  </si>
  <si>
    <t>A. 240l x1 szkło                                                        B. 1100l x 2 segregacja                                          C. 1100l x1 + 240l x1 pozostałe</t>
  </si>
  <si>
    <t>brama naprawa</t>
  </si>
  <si>
    <t>uzgodnić z kim trzeba docelową ilość pojemników</t>
  </si>
  <si>
    <t>przeróbki kominów pod okapy</t>
  </si>
  <si>
    <t>do rozliczenia z EKO          (nie uwzg. podlewania)</t>
  </si>
  <si>
    <t>egzekwujemy naprawę przez sprawcę lub w porozumieniu  z gminą naprawiamy z OC sprawcy</t>
  </si>
  <si>
    <t>załatwione zamykam.</t>
  </si>
  <si>
    <t>2013.10.18</t>
  </si>
  <si>
    <t>2013.08.25</t>
  </si>
  <si>
    <t>załatwione. Zamykam</t>
  </si>
  <si>
    <t>antena modernizacja</t>
  </si>
  <si>
    <t xml:space="preserve">W trakcie. </t>
  </si>
  <si>
    <t>przegląd budynku</t>
  </si>
  <si>
    <t>przegląd kotłowni</t>
  </si>
  <si>
    <t>czekamy na protokół</t>
  </si>
  <si>
    <t>2013.08.10</t>
  </si>
  <si>
    <t>2013.09.05</t>
  </si>
  <si>
    <t>zebrać oferty, zlecić</t>
  </si>
  <si>
    <t>zlecić</t>
  </si>
  <si>
    <t>w głosowaniu uchwała</t>
  </si>
  <si>
    <t>Zebranie</t>
  </si>
  <si>
    <t>kamera</t>
  </si>
  <si>
    <t>zlecić Zbyszkowi</t>
  </si>
  <si>
    <t>uśnięcie kamieni i montaż krawężników</t>
  </si>
  <si>
    <t>instrukcja kotłownia + klucze</t>
  </si>
  <si>
    <t>zrobić instrukcję bezpieczeństwa na drzwiach. Zamontować stopkę. Rozdać klucze zainteresowanym.</t>
  </si>
  <si>
    <t>zlecenie po zakończeniu prac przy kominach</t>
  </si>
  <si>
    <t>egzekwować od sprawcy albo z jego polisy OC</t>
  </si>
  <si>
    <t>sprawdzić czy naprawa pomogła</t>
  </si>
  <si>
    <t>Ł: rozwiesić ogłoszenia, Arek: dotrzeć do osób, które mają wentylatory/okapy wg protokołu kominiarskiego. Termin na decyzję do końca lipca. Przegotować oświadczenie "proszę obciążyć moje konto 120zł"</t>
  </si>
  <si>
    <t>rozwiesić ogłoszenia, przygotować oświadczenie "proszę obciążyć moje konto 120zł" (podpisują chętni)</t>
  </si>
  <si>
    <t>głosujemy uchwałę rozszerzenie wydatków na ten cel o 2000zł</t>
  </si>
  <si>
    <t>napisać zlecenie: Płotki, naprawa obu włazów, przepust techniczny, impregnacja ław kominiarskich i elementów mocowań, poodkręcanie odstających arkuszy.</t>
  </si>
  <si>
    <t>aktualizujemy dla lok 4 i 16 (składamy deklarację w gminie i dostarczamy właścicielom owych lokali nowe naliczenia)</t>
  </si>
  <si>
    <t>sprawa ruszyła w powiecie. Wypracowują sensowne dla wszystkich stron rozwiązanie (nowa decyzja starosty).</t>
  </si>
  <si>
    <t>napisać pismo do starostwa i zapytać na jakim etapie jest sprawa</t>
  </si>
  <si>
    <t>Ponoć wykonano opinię. Zmieniła się osoba odpowiedzialna za sprawę w Powiecie i sprawa leży. Pan Arek będzie interweniował</t>
  </si>
  <si>
    <t>starosta wstrzymał decyzję. Zlecili ekspertyzę ornitologiczną. Rozstrzygnięcie na wiosnę.</t>
  </si>
  <si>
    <t>prawnicy oceniają  połowicznie szanse ewentualnego wygrania sprawy. Pojawiła się szansa wyegzekwowania napraw bezpośrednio od gminy</t>
  </si>
  <si>
    <t>Odpowiadamy na pismo. Czekamy do rozprawy, później kolejny pozew albo wezwanie do ugody.</t>
  </si>
  <si>
    <t>piszemy pismo z wyznaczenia terminu</t>
  </si>
  <si>
    <t>zamykam temat na ten rok.</t>
  </si>
  <si>
    <t>dach usterki + sniegołapy + liście</t>
  </si>
  <si>
    <t>Zamontowane. Zostały dwie sztuki - montaż na wiosnę w miejscach gdzie okaże się to najbardziej potrzebne.</t>
  </si>
  <si>
    <t>wrz-paź 13</t>
  </si>
  <si>
    <t>http://www.solarsystemy.pl/halogen-led-czujnikiem-zmierzchu-ruchu-solar-akumulator-p-694.html</t>
  </si>
  <si>
    <t>priorytet</t>
  </si>
  <si>
    <t>EkoRaszyn / 1b</t>
  </si>
  <si>
    <t>uzgodnienie podłączenia do przyłącza</t>
  </si>
  <si>
    <t>2013.12.03</t>
  </si>
  <si>
    <t>tablice ogłoszeń porządki</t>
  </si>
  <si>
    <t>aktualizacja telefonów kontaktowych oraz listy lokal-liczba osób zamieszkałych (dane z delty) oraz "ogłoszenie powitalne"</t>
  </si>
  <si>
    <t>Hubert</t>
  </si>
  <si>
    <t>nitronet</t>
  </si>
  <si>
    <t>uchwała śmieci</t>
  </si>
  <si>
    <t>audyt złożonych deklaracji i dokonanych płatności</t>
  </si>
  <si>
    <t>uchwała przekazana p. Hubertowi</t>
  </si>
  <si>
    <t>1. info jaka będzie oferta cenowa  2. wstępna decyzja zarządu 3. robocze uzgodnienie warunków technicznych 4. podpisanie papierów</t>
  </si>
  <si>
    <t>instrukacja na drzwiach i stopka zrobione. Zostało dokupić i rozdać klucze zainteresowanym. Klucze dokupione, jeśli zgłosi się chętny może otrzymać. Temat na tym zamykam.</t>
  </si>
  <si>
    <t>zakupić nową kamerę - montaż za budynkiem. Przeanalizować dodatkowo oświetlenie wzbudzane ruchem (np. na baterie).</t>
  </si>
  <si>
    <t>Zapytać o cenę Darka oraz Daniela z Piaseczna. Ł: zdam raport i zdecydujemy</t>
  </si>
  <si>
    <r>
      <t xml:space="preserve">AA. Zadanie Parking - spotkanie z gminą - pozyskanie mapy  zasadniczej z Pruszkowa </t>
    </r>
    <r>
      <rPr>
        <sz val="10"/>
        <color indexed="10"/>
        <rFont val="Czcionka tekstu podstawowego"/>
        <family val="0"/>
      </rPr>
      <t xml:space="preserve">Ł: czy spotkanie z gminą się odbyło? A jeśli dopiero jest planowane to w jakim celu przy tym zadaniu? </t>
    </r>
    <r>
      <rPr>
        <sz val="10"/>
        <rFont val="Czcionka tekstu podstawowego"/>
        <family val="0"/>
      </rPr>
      <t xml:space="preserve">AA. Mapa jest załatwiona </t>
    </r>
  </si>
  <si>
    <t>zeskanować, wrzucić na stronę</t>
  </si>
  <si>
    <t>protokół przekazany. Zamykam temat.</t>
  </si>
  <si>
    <t>płotki dołożone. Zgodnie z ustaleniem fakturę wystawi po nowym roku</t>
  </si>
  <si>
    <t>pilotować sprawę / naciskać na gminę (p.Banasiak, ewentualnie wójt Chmielewski)</t>
  </si>
  <si>
    <t>z uwagi na nieopłacalność poświęcania energii na ostatnie nieistotne szczegóły, sprawę zamykamy. Pozostaje sprawa piwnic (sąd).</t>
  </si>
  <si>
    <t>sprawa do omówienia na osobnym spotkaniu</t>
  </si>
  <si>
    <t>dostawca energii</t>
  </si>
  <si>
    <t>zgadzamy się na przyłączenie wg propozycji Eko. Jedynym warunkiem jest wpłata kaucji 1500zł na konto wspólnoty na rok tytułem zabezpieczenia jakości odtworzenia nawierzchni z kostki.</t>
  </si>
  <si>
    <t>sprawdzić w porozumieniu z deltą, czy wspólnota nie ma nadpłat/niedopłat w rozliczeniach z mieszkańcami i z gminą (zgodnie ze złożonymi deklaracjami). Korekt gminie nie składamy :-)</t>
  </si>
  <si>
    <t>zadanie</t>
  </si>
  <si>
    <t>data powstania</t>
  </si>
  <si>
    <t>inicjator</t>
  </si>
  <si>
    <t>wykonane</t>
  </si>
  <si>
    <t>Maciek</t>
  </si>
  <si>
    <t>Arek</t>
  </si>
  <si>
    <t>22.09.2011</t>
  </si>
  <si>
    <t>spis liczników CO i CW</t>
  </si>
  <si>
    <t>Zarząd</t>
  </si>
  <si>
    <t>spisać liczniki</t>
  </si>
  <si>
    <t>przycięcie drzew</t>
  </si>
  <si>
    <t>01.09.2011</t>
  </si>
  <si>
    <t>15.09.2011</t>
  </si>
  <si>
    <t>Łukasz</t>
  </si>
  <si>
    <t>porozumieć się z EKO, przeanalizować warianty i koszty</t>
  </si>
  <si>
    <t>Właściciel</t>
  </si>
  <si>
    <t>rozmowa w eko, wysłanie zapytania do firmy od odczytów zdalnych</t>
  </si>
  <si>
    <t>przeanalizować i wycenić kilka rozwiązań</t>
  </si>
  <si>
    <t>03.10 Otrzymana wycena wariantu "full" od ARIIAN</t>
  </si>
  <si>
    <t>wycenić skromniejsze warianty.</t>
  </si>
  <si>
    <t>Marcin</t>
  </si>
  <si>
    <t>10.10.2011</t>
  </si>
  <si>
    <t>serwis kosiarki</t>
  </si>
  <si>
    <t>LISTA SPRAW BIEŻĄCYCH W.M. "Nad Raszynką"</t>
  </si>
  <si>
    <t>likwidacja przyczyny zacieków lok.31</t>
  </si>
  <si>
    <t>"kabel TP"</t>
  </si>
  <si>
    <t>pozwolenie parking</t>
  </si>
  <si>
    <t>monitorować</t>
  </si>
  <si>
    <t>04.2011</t>
  </si>
  <si>
    <t>10.10. jest w Radomiu, dzwonić w piątek</t>
  </si>
  <si>
    <t>UDT PIEC</t>
  </si>
  <si>
    <t>01.07.2011</t>
  </si>
  <si>
    <t>07.10 przekazanie listy Łukaszowi brakuje 4 wpisów CW (11/14/22/24)</t>
  </si>
  <si>
    <t>Zebrać dokumentację do zgłoszenia pieca, przycisnąć gminę i wykonawcę</t>
  </si>
  <si>
    <t>27.09.2011</t>
  </si>
  <si>
    <t>13.10.2011</t>
  </si>
  <si>
    <t>28.09. rozmowa telefoniczna z p. Bilskim -potwierdzono termin do końca listopada</t>
  </si>
  <si>
    <t>03.10 Otrzymana ekspertyza od ARIIAN (Maciek). Wizyta p.Arka w gminie z płytą CD ze zdjęciami</t>
  </si>
  <si>
    <t>zadanie bierze Maciek</t>
  </si>
  <si>
    <t>umówić się z ostatnimi w weekend</t>
  </si>
  <si>
    <t>nie chcieli płyty CD. Planowana wizyta w poniedziałek z wydrukami</t>
  </si>
  <si>
    <t>wycenić odtworzenie dokumentacji niezbędnej do zgłoszenia</t>
  </si>
  <si>
    <t>brak odpowiedzi z firmy licznikowo-odczytowej. Podgonić temat.</t>
  </si>
  <si>
    <t>24.10.2011</t>
  </si>
  <si>
    <t>kosiarka oddana do serwisu</t>
  </si>
  <si>
    <t>Złożony pełny wniosek. czekamy na ustosunkowanie się i reakcję</t>
  </si>
  <si>
    <t>w trakcie uzgodnień z fachowcem z UDT</t>
  </si>
  <si>
    <t xml:space="preserve"> -</t>
  </si>
  <si>
    <t>"W czwartek podam Panu decyzję"</t>
  </si>
  <si>
    <t>2011.10.24</t>
  </si>
  <si>
    <t>powiesić "apteczkę" z kluczykami. Dorobić klucze dla p. Arka</t>
  </si>
  <si>
    <t>Wizyta w gminie. Planują dokończyć po świętach</t>
  </si>
  <si>
    <t>start</t>
  </si>
  <si>
    <t>spowodować uprzątnięcie wszelkich przedmiotów z części wspólnych</t>
  </si>
  <si>
    <t>Właściciel / Zarząd</t>
  </si>
  <si>
    <t>przygotować opis niezbędnych działań (krok po kroku) dla adaptacji poddasza.</t>
  </si>
  <si>
    <t>start (dyskusja nad przedstawionym przez właściciela rysunkiem, zarząd wyraził wstępną zgodę)</t>
  </si>
  <si>
    <t>odpowiedź na pytanie o możliwość adaptacji poddasza</t>
  </si>
  <si>
    <t>przygotować spotkanie wszystkich zainteresowanych w sprawie "ogródków"</t>
  </si>
  <si>
    <t>1. umówić wszystkich w jednym terminie (Arek). 2.Przygotować materiały do akceptacji (Łukasz)</t>
  </si>
  <si>
    <t>windykacja zaliczek</t>
  </si>
  <si>
    <t>podwyżka zaliczek za gaz w związku z podwyżką cen</t>
  </si>
  <si>
    <t>w porozumieniu z księgowością wyliczyć nowe stawki (z 2,40 na 2,60) i poinformować właścicieli</t>
  </si>
  <si>
    <t>podpytać w gminie o nieoficjalne stanowisko w sprawie sprzedaży miejsc postojowych i partycypacji w kosztach remontu ogrodzenia pod kątem przyszłego sezonu</t>
  </si>
  <si>
    <t>"wiesza" Maciek, "dorabia" p. Arek</t>
  </si>
  <si>
    <t>aktualizacja pliku</t>
  </si>
  <si>
    <t>data:</t>
  </si>
  <si>
    <t>kto?:</t>
  </si>
  <si>
    <t>Łukasz rozmawiał z ARIIAN - prośba o wycenę tylko zapór przeciwśniegowych - bez elektryki. Czekamy na maila.</t>
  </si>
  <si>
    <t>1. Wywiesić info na tablicach i stronie  (Łukasz)   2. Zgłosić dłużników do windykacji (Arek)</t>
  </si>
  <si>
    <t>oddać / odebrać kosiarkę z serwisu</t>
  </si>
  <si>
    <r>
      <rPr>
        <sz val="10"/>
        <rFont val="Czcionka tekstu podstawowego"/>
        <family val="0"/>
      </rPr>
      <t>2014.06.27 /</t>
    </r>
    <r>
      <rPr>
        <sz val="10"/>
        <color indexed="10"/>
        <rFont val="Czcionka tekstu podstawowego"/>
        <family val="0"/>
      </rPr>
      <t xml:space="preserve"> </t>
    </r>
  </si>
  <si>
    <t xml:space="preserve">naprawa klamki w dzrwiach klatki mniejszej </t>
  </si>
  <si>
    <t xml:space="preserve">naprawa, wymiana </t>
  </si>
  <si>
    <t xml:space="preserve">zamówić sól do stacji uzdatniania wody </t>
  </si>
  <si>
    <t xml:space="preserve">poprosic Pana Maćka o zamówienie soli </t>
  </si>
  <si>
    <t>AA. Postawiona diagnoza wysłana do Panów oferta w dwóch wariantach wymiana jednego zamka lub dodatkowo zamek na zapas do zadeponowania w pomieszczeniu gospodarczym . Czekam na decyzję Pana Łukasza</t>
  </si>
  <si>
    <t>analiza problemu i wskazania ewentualnych obszarów do działania</t>
  </si>
  <si>
    <t>naprawa drzwi wejściowych do sekcji B</t>
  </si>
  <si>
    <t>umówić firmę Domel do naprawy w ramach rękojmi</t>
  </si>
  <si>
    <t>nieudane próby kontaktu. Próbować dalej do następnego spotkania</t>
  </si>
  <si>
    <t>Problem zanalizowany i prawdopodobnie zlokalizowany -za niska klasa wodomierzy lokalowych 1. Uzgodnić z EKO najlepsze rozwiązanie. 2. Zgłosić upłynięcie terminu legalizacji wodomierza głównego!</t>
  </si>
  <si>
    <t>zlecić ekspertyzę, zgłosić i egzekwować sprawę od Gminy lub bezpośrednio wykonawcy</t>
  </si>
  <si>
    <t>07.11.2011</t>
  </si>
  <si>
    <t>zrobione</t>
  </si>
  <si>
    <t>otrzymana wycena. Decyzja w/s inwestycji na spotkaniu 14.11.</t>
  </si>
  <si>
    <t>odpisano na pismo - nakreślono kolejność postępowania</t>
  </si>
  <si>
    <t>zadzwonić jutro</t>
  </si>
  <si>
    <t xml:space="preserve">Ze względu na niedotrzymywanie jakichkolwiek zobowiązań przez urzędasów, awanturuję się już z dyrekcją wydziału. </t>
  </si>
  <si>
    <t>p. Arek pogoni przy okazji jutrzejszej wizyty w giminie</t>
  </si>
  <si>
    <t>08.11.2011</t>
  </si>
  <si>
    <t>info wywieszone, czekamy do 10-go</t>
  </si>
  <si>
    <t>p. A ma dzwonić do właścicieli</t>
  </si>
  <si>
    <t>kupione części. Trzeba poskładać kosiarkę</t>
  </si>
  <si>
    <t>Materiały gotowe. Jutro poumawiać zainteresowanych</t>
  </si>
  <si>
    <t>planowana wizyta p. Arka w EKO</t>
  </si>
  <si>
    <t>sprawę prawdopodobnie poprowadzi Alfarex,. Dadzą odpowiedź do następnego spotkania.</t>
  </si>
  <si>
    <t>Obecność wszystkich zainteresowanych  w dniu 14.11. potwierdzona</t>
  </si>
  <si>
    <t>Potwierdzony  w rozmowie telefonicznej termin do końca listopada (przy sprzyjającej aurze). Spawa jest na ostatnim etapie papierkowym - wystąpiono o pozwolenie na zajęcie pasa drogowego</t>
  </si>
  <si>
    <t>?!</t>
  </si>
  <si>
    <t>opis podjętych działań / informacje uzyskane w dniu: (najnowsze informacje po lewej stronie)</t>
  </si>
  <si>
    <t>przygotować mapę z rysunkami zamierzeń (Łukasz)</t>
  </si>
  <si>
    <t>robi się - przycinają topole</t>
  </si>
  <si>
    <t>Przez telefon sekretarka dyrektora udaje Greka. Dziś piszę tam maila.</t>
  </si>
  <si>
    <t>?</t>
  </si>
  <si>
    <t>Drzwi naprawione i wyregulowane w ramach rękojmii.</t>
  </si>
  <si>
    <t>Mirabelki przycięte!. Domagać się jeszcze przycięcia topoli.</t>
  </si>
  <si>
    <t>AA. Zamki zostały wymienione i został zakupiony zamek na zapas, prace  zostały wykonane po akceptacji Zarządu  2-3 lipca 2014</t>
  </si>
  <si>
    <t>Dalej brak reakcji. W tym tygodniu stanowcza wizyta pana Arka w Gminie</t>
  </si>
  <si>
    <t>Alfarex przygotował listę dokumentów potrzebnych do rejestracji. Kompletujemy dokumenty z naszych i innych zasobów.</t>
  </si>
  <si>
    <t>Opracowana dokumentacja sprawy wróciła do Warszawy. W środę jadę zapoznać się z dokumentacją i postanowieniem!</t>
  </si>
  <si>
    <t>Wykonać w końcu telefony z grzeczną prośbą!</t>
  </si>
  <si>
    <t>Wysłać wezwania do zapłaty (Arek)</t>
  </si>
  <si>
    <t>Odbyła się wewnętrzna dyskusja nad wariantami (i rysunkami). Na następne spotkanie przygotować rysunki pod inną wypracowaną koncepcję (Łukasz).</t>
  </si>
  <si>
    <t>naprawa tarasu i likwidacja zacieku</t>
  </si>
  <si>
    <t>zgodnie z ustaleniami ze spotkania - zaciek oceniony zostanie na przeglądzie budowlanym</t>
  </si>
  <si>
    <t>Zamówić montaż śniegołapów, razem z czyszczeniem dachu z liści i naprawą rynien. (Arek)</t>
  </si>
  <si>
    <t>14.11.2011</t>
  </si>
  <si>
    <t>Dokonać zmian w projekcie umowy (Łukasz). Czekamy na ostatnie sugestie zainteresowanych do kolejnego dyżuru</t>
  </si>
  <si>
    <t>21.11.2011</t>
  </si>
  <si>
    <t>trwa</t>
  </si>
  <si>
    <t>bd</t>
  </si>
  <si>
    <t>podać projekt uchwały do wiadomości i dyskusji na forum. Sprawa skończona na tym etapie.</t>
  </si>
  <si>
    <t>zrobić zakupy</t>
  </si>
  <si>
    <t>2011.11.21</t>
  </si>
  <si>
    <t>2014.10.13</t>
  </si>
  <si>
    <r>
      <t>Marcin /</t>
    </r>
    <r>
      <rPr>
        <sz val="10"/>
        <color indexed="10"/>
        <rFont val="Czcionka tekstu podstawowego"/>
        <family val="0"/>
      </rPr>
      <t xml:space="preserve"> Łukasz</t>
    </r>
  </si>
  <si>
    <t>temat zamykam</t>
  </si>
  <si>
    <t>czyszczenie elewacji (ściana zachodnia)</t>
  </si>
  <si>
    <t>Mam jedną ofertę. Szybciutko zbieracie jeszcze dwie</t>
  </si>
  <si>
    <r>
      <t>Przygotowujemy wycenę - ile ogrodzenia można wykonać za 12.000zł (z planu gospodarczego na 2014r)</t>
    </r>
    <r>
      <rPr>
        <b/>
        <sz val="10"/>
        <color indexed="10"/>
        <rFont val="Czcionka tekstu podstawowego"/>
        <family val="0"/>
      </rPr>
      <t xml:space="preserve"> Wpierw sprawdzamy czy w protokole z zebrania był zapis w stylu "pod warunkiem uczestnictwa gminy w inwestycji"??</t>
    </r>
  </si>
  <si>
    <t xml:space="preserve">do końca października kurnik będzie zlikwidowany. </t>
  </si>
  <si>
    <t>powiadomienie o uchwałach + naliczenia</t>
  </si>
  <si>
    <t xml:space="preserve">!!! </t>
  </si>
  <si>
    <r>
      <rPr>
        <b/>
        <sz val="10"/>
        <color indexed="10"/>
        <rFont val="Czcionka tekstu podstawowego"/>
        <family val="0"/>
      </rPr>
      <t xml:space="preserve">!!! </t>
    </r>
    <r>
      <rPr>
        <sz val="10"/>
        <color indexed="10"/>
        <rFont val="Czcionka tekstu podstawowego"/>
        <family val="0"/>
      </rPr>
      <t>Zgodnie z ustaleniem wysokość zaliczek (zmianiamy wsecz od września - jak by co argunemtujemy, że we wrześniu została podjęta uchwała plan gospodarczy)</t>
    </r>
  </si>
  <si>
    <t>Przekazano p. Arkowi mapy:                           1. Wykup terenu   2. Ogrodzenie.                      Złożyć pisma z zapytaniami.</t>
  </si>
  <si>
    <t>p. Arek wprowadzony w błąd w gminie. Naciskać więc dalej.</t>
  </si>
  <si>
    <t>Czekamy na odpowiedź z Warszawy. (szczegółowe info na forum). Przekazano p. Arkowi mapkę. Przygotować równoległe zgłoszenie do powiatu.</t>
  </si>
  <si>
    <t>Byli już wymieniać wod. Główny, ale za       1-szym razem nie wyszło :-).                       Czekamy na odpowiedź o "Altair" z EKO,        po otrzymaniu odpowiedzi przygotować materiał na zebranie.</t>
  </si>
  <si>
    <t>p. Arek kompletuje dokumenty do wniosku UDT. Dokumenty do "wyjęcia" z gminy i od wykonawcy.</t>
  </si>
  <si>
    <t>2011.11.28</t>
  </si>
  <si>
    <t>Spróbować obniżyć cenę za wywóz śmieci</t>
  </si>
  <si>
    <t>Porozmawiać z Jarperem (ewentualnie złozyć wypowiedzenie) uzyskać ofertę z Hetmana i Lekaro</t>
  </si>
  <si>
    <t>29.11.2011</t>
  </si>
  <si>
    <t>2011.11.27</t>
  </si>
  <si>
    <t>Kupić pojemniki na ulotki</t>
  </si>
  <si>
    <t>Zamówić pojemniki na ulotki "siatka" x 2</t>
  </si>
  <si>
    <t>Złożone pisemne zpytania. Czekamy na odpowiedzi.</t>
  </si>
  <si>
    <t>Naklejać kartki z upomnieniami</t>
  </si>
  <si>
    <t>Czekamy na odpowiedź z EKO</t>
  </si>
  <si>
    <t>info we wtorek</t>
  </si>
  <si>
    <r>
      <t>W środę: czyszczenie liści i naprawa rynien, założenie kratek i pomalowanie czapek.</t>
    </r>
    <r>
      <rPr>
        <sz val="10"/>
        <color indexed="10"/>
        <rFont val="Czcionka tekstu podstawowego"/>
        <family val="0"/>
      </rPr>
      <t xml:space="preserve"> Antyoblodzenie odłożone ze względu na fundusze + Marcin ma dostać konkurencyjną ofertę.</t>
    </r>
  </si>
  <si>
    <t>Umówić się! ruszamy: 1.czyszczenie liści    2. montaż śniegołapów 3.poprawić rynny 4.założyć oderwane "kratki" wentylacyjne 5.przemalować czapki kominów.</t>
  </si>
  <si>
    <t>Sprawa się przeciągnie. Inwestor natrafił na trudności proceduralne (przejście przez działkę z nieuregulowanym statusem prawnym). Będą informować o postępach.</t>
  </si>
  <si>
    <t>Złożony nowy wniosek. Zbieramy oferty na wykonanie do wyceny w budżecie na 2012r.</t>
  </si>
  <si>
    <t>2011.11.29</t>
  </si>
  <si>
    <t>28.11.2011</t>
  </si>
  <si>
    <t>Naprawa wycieku instalacji CO</t>
  </si>
  <si>
    <t>wezwać wachowca na cito</t>
  </si>
  <si>
    <t>Wstępna opinia ustna z EKO: Jest szansa na partycypację w kosztach. Przypomnieć o wodomierzu głównym!</t>
  </si>
  <si>
    <t>Wymiana odpowierznika na pionie nr 1, oraz sprawdzenie odpowietrzeń pionów 2, 3 i 4</t>
  </si>
  <si>
    <t>Nie było osoby odpowiedzialnej. Dzwonić, domagać się.</t>
  </si>
  <si>
    <t>Papiery prawie w komplecie</t>
  </si>
  <si>
    <t>05.12.2011</t>
  </si>
  <si>
    <t>zamówione</t>
  </si>
  <si>
    <t>rezygnacja z kart</t>
  </si>
  <si>
    <t>trwają procedury w urzędach</t>
  </si>
  <si>
    <t>Podpisane ostateczne uzgodnienia i umowa na wykonanie przyłącza. Czekamy na realizację.</t>
  </si>
  <si>
    <t>Zamówić serwis do Uzdatniacza i Kotła</t>
  </si>
  <si>
    <t>Zebrać oferty/wyceny następnie zamówić serwis do uzdatniacza i kotła.</t>
  </si>
  <si>
    <t>Wybadac i wycenić możliowsć ustanowienia na terenie osiedla strefy zamieszkania / strefy ruchu</t>
  </si>
  <si>
    <t>2011.12.05</t>
  </si>
  <si>
    <t>1. Zarządać od kominiarza zmian w protokole w części dotyczącej przeglądu gazowego (sprostowanie błędu). 2. Poprosić o dopisanie krótkiego zalecenia, zgodnie z opinią kominiarza: rozszczelnianie okien lub montaż nawiewników  w oknach.</t>
  </si>
  <si>
    <t>Zarządać od kominiarza poprawienia protokołu</t>
  </si>
  <si>
    <t>Przy dobrej pogodzie, wykonawca zobowiązał się do naprawy dachu w tym tygodniu.</t>
  </si>
  <si>
    <t>Czekamy na odpowiedź z EKO. Jutro p. Arek się przypomni.</t>
  </si>
  <si>
    <t>1. Odbojniki do drzwi, 2 x włącznik światła natynkowy. 3. Otulina do rur 15m.</t>
  </si>
  <si>
    <t>Zrezygnować z kart płatniczych</t>
  </si>
  <si>
    <t>wizyta w Leroy</t>
  </si>
  <si>
    <t>rozwiązanie problemu spadających sopli i śniegu. Czyszczenie dachu i naprawa rynien.</t>
  </si>
  <si>
    <t>czekamy na oferty</t>
  </si>
  <si>
    <t>czekamy na odpowiedzi</t>
  </si>
  <si>
    <t>Wizyta w banku. Wypowiedzieć umowę o korzystanie z kart płatniczych do wspólnotowego konta  w ramach oszczędności na opłatach bankowych.</t>
  </si>
  <si>
    <t>zrobić zakupy materiałów "na sobotnie majsterkowanie"</t>
  </si>
  <si>
    <t>kominiarz gaz/wentylacja</t>
  </si>
  <si>
    <t>Odbyło się spotkanie z projektantem a na nim burza mózgów i analiza wariantów. Wysłane mapy dla projektanta. Czekamy na ofertę cenową i wzór pierwszego pisma z zapytaniem do gminy. (Temat docelowo do prezentacji na zebraniu i tamże podjęciu ewentulanej decyzji)</t>
  </si>
  <si>
    <t>Maciej już zrezygnował z karty</t>
  </si>
  <si>
    <t>Robi się. Czekamy na poprawiony protokół i korektę do faktury.</t>
  </si>
  <si>
    <t>Jest obniżona oferta z jarpera czekamy jeszcze na kontrofertę Hetmana</t>
  </si>
  <si>
    <t>Złożone pismo z zapytaniem do Gminy. Czekamy na odpowiedź.</t>
  </si>
  <si>
    <t>Złożone pismo do gminy. Czekamy na dokumentację</t>
  </si>
  <si>
    <t>infoznak (strefa zamieszkania)</t>
  </si>
  <si>
    <t>12.12.2011</t>
  </si>
  <si>
    <t>Jednak brak nowych ofert. Wrzucić temat na portale przetargowe.</t>
  </si>
  <si>
    <t>Brak czasu w poprzednim tygodniu. Spróbuję w tym.</t>
  </si>
  <si>
    <t>Brak zgody sąsiadów z bloku 1b. Wykonawca musi nanieść drobne zmian y w projekcie. Czekamy. Najnowsze info u p.Arka.</t>
  </si>
  <si>
    <t>19.12.2011</t>
  </si>
  <si>
    <t>czekamy na odpowiedź. (termin do 15 sty)</t>
  </si>
  <si>
    <t>2011.12.19</t>
  </si>
  <si>
    <t>uchwała ogródki</t>
  </si>
  <si>
    <t>czekamy na odpowiedź. (termin do 6 sty)</t>
  </si>
  <si>
    <t>temat zostaje przeniesiony do przedyskutowania na zebraniu</t>
  </si>
  <si>
    <t>naprawa rynien i założenie kratek wt-śr 20-12.12.2011</t>
  </si>
  <si>
    <t>Brak czasu w poprzednim tygodniu. Wizyta po nowym roku</t>
  </si>
  <si>
    <t>Jak poprzednio. Realizacja przeniesiona na styczeń-luty</t>
  </si>
  <si>
    <r>
      <t xml:space="preserve">Jarper vs Hetman. Lepsza oferta z Jarpera. </t>
    </r>
    <r>
      <rPr>
        <b/>
        <sz val="10"/>
        <color indexed="8"/>
        <rFont val="Czcionka tekstu podstawowego"/>
        <family val="0"/>
      </rPr>
      <t>Podpisany aneks do umowy na obniżenie obecnych stawek.</t>
    </r>
  </si>
  <si>
    <t>porozmawiać z osobami odpowiedzialnymi w gminie za wymienione sprawy, ewentualnie złożyć zapytania na piśmie</t>
  </si>
  <si>
    <t>trwają procedury w urzędach (termin uprawomocnienia drugiej: 9 sty)</t>
  </si>
  <si>
    <t>czekamy do połowy stycznia</t>
  </si>
  <si>
    <t>dwonic i gonić</t>
  </si>
  <si>
    <t>Dach jednak przecieka. Pan Arek napisał skargę. Wyznaczony termin 7 stycznia zgodnie z KC</t>
  </si>
  <si>
    <t>gonić temat!</t>
  </si>
  <si>
    <t>Dalej cieknie! Egzekwować poprawki od wykonawcy!</t>
  </si>
  <si>
    <t>Główny mają wymienić na dniach. Czekamy na pisemne potwierdzenie ustnych ustaleń w.s. wodomierzy lokalowych.</t>
  </si>
  <si>
    <t>02.01.2012</t>
  </si>
  <si>
    <t>zbierać podpisy</t>
  </si>
  <si>
    <t>Blok A gotów do współpracy. Spotkać się z Policją dla zopiniowania. Umówić spotkanie z wójtem dla uzgodnień.</t>
  </si>
  <si>
    <t>Poruszyć temat na spotkaniu z wójtem w.s. "strefy"</t>
  </si>
  <si>
    <t>czekamy</t>
  </si>
  <si>
    <t>09.01.2012</t>
  </si>
  <si>
    <t>poszło pismo z wezwaniem do usunięcia usterki</t>
  </si>
  <si>
    <t>nie dokonali naprawy. Konsultacja z prawnikami. Prawdopodobnie zrobimy sami i wystąpimy o zwrot.</t>
  </si>
  <si>
    <t>ponoć wysłął pocztą</t>
  </si>
  <si>
    <t>Odbyła się konsultacja z wójtem w obecności przedstawicielki bloku A. Przygotować temat na forum i do zebrania.</t>
  </si>
  <si>
    <t>Oferta z Alfarexu droga. Zebrać jeszcze minimum dwie kolejne.</t>
  </si>
  <si>
    <t>Ustna odpowiedź o braku woli sprzedaży.     P. Arek poprosił o wyjaśnienie pisemne. Czekamy.</t>
  </si>
  <si>
    <t>Gość prawdopodobnie jest na urlopie. Ścigać!</t>
  </si>
  <si>
    <t>wizyta P. Arka w EKO po kolejne informacje - jutro (wtorek)</t>
  </si>
  <si>
    <t>Urzędnicze "nie da się". Temat zamykamy. Jak stanie się wypadek (twu twu) odpowiedzialna będzie gmina.</t>
  </si>
  <si>
    <t>jutro wizyta P. Arka w gminie z pytaniem na jakim są etapie.</t>
  </si>
  <si>
    <t>zbiera się</t>
  </si>
  <si>
    <t>temat będzie omawiany na spotkaniu w gminie 19 sty.</t>
  </si>
  <si>
    <t>temat będzie omawiany na spotkaniu w gminie 19 sty. (ostatnia szansa gminy)</t>
  </si>
  <si>
    <t>temat wycenony i przygotowany na zbranie</t>
  </si>
  <si>
    <t>p. Arek przyniesie na następny poniedziałek 2 inne oferty</t>
  </si>
  <si>
    <t>poprawki w tym tygodniu</t>
  </si>
  <si>
    <t>Kierownik referatu obiecał przekazać dokumenty na spotkaniu 19 sty.</t>
  </si>
  <si>
    <t>przypomnieć się w tym tygodniu</t>
  </si>
  <si>
    <t>jak wcześniej</t>
  </si>
  <si>
    <t>16.01.2012</t>
  </si>
  <si>
    <t>p. Arek przyniesie poprawiony protokół na następny poniedziałek</t>
  </si>
  <si>
    <t>męczyć ich dalej!</t>
  </si>
  <si>
    <t>23.01.2012</t>
  </si>
  <si>
    <t>wykonawca obiecał zlokalizować przyczynę i dokonać naprawy przy sprzyjających warunkach pogodowych.</t>
  </si>
  <si>
    <t>Przekazana dokumentacja z gminy. Złożyć wniosek do UDT</t>
  </si>
  <si>
    <t>23.01.2011</t>
  </si>
  <si>
    <t>poprawić antenę</t>
  </si>
  <si>
    <t>zlecić naprawę p. Robertowi</t>
  </si>
  <si>
    <t>Zarząd/Właściciel</t>
  </si>
  <si>
    <r>
      <t xml:space="preserve">temat "odgrzany". Sprawa została naświetlona Wójtowi i kierownikowi referatu. </t>
    </r>
    <r>
      <rPr>
        <sz val="10"/>
        <color indexed="8"/>
        <rFont val="Czcionka tekstu podstawowego"/>
        <family val="0"/>
      </rPr>
      <t>Monitorować przebieg. Wysłane kolejne pismo.</t>
    </r>
  </si>
  <si>
    <t>wodomierz główny wymieniony. Męczyć dalej prezesa EKO</t>
  </si>
  <si>
    <t>przypomnieć się jeszcze raz w tym tygodniu</t>
  </si>
  <si>
    <t>wychodzi na to, że najrozsądniej będzie przykleić płytki samemu</t>
  </si>
  <si>
    <t>Pan Robert przyjdzie w środę</t>
  </si>
  <si>
    <t>zrobione. Otrzymaliśmy poprawiony protokół.</t>
  </si>
  <si>
    <t>zebrać oferty na czyszczenie dachu</t>
  </si>
  <si>
    <t>Odpowiedź na piśmie wymijająca. Temat będzie omawiany na spotkaniu w gminie 19 sty.</t>
  </si>
  <si>
    <t>Niedasie</t>
  </si>
  <si>
    <t>odbyły się spotkania, czekamy na oferty</t>
  </si>
  <si>
    <t>_</t>
  </si>
  <si>
    <t>06.02.2012</t>
  </si>
  <si>
    <t>wykonawca czeka na lepszą pogodę</t>
  </si>
  <si>
    <t>gmina nie wykonała naprawy w wyznaczonym terminie. Jesteśmy zmuszeni robić sami jednocześnie z naprawą wejścia na strych.</t>
  </si>
  <si>
    <t>Juto P. Arek jest umówiony z firmą na wycenę.</t>
  </si>
  <si>
    <t>Temat na zamykamy na dłuższy czas.</t>
  </si>
  <si>
    <t>EKO dołoży do wymiany. Zebrać oferty!</t>
  </si>
  <si>
    <t>dokumenty wysłane do UDT</t>
  </si>
  <si>
    <t>Pierwsza sprawa pozostaje bez rozpatrzenia przez organ. Temat zostaje odłożony. Po zebraniu dokumentacji złożymy ponowne wnioski.</t>
  </si>
  <si>
    <t>montaż nowej drabinki i wejścia na strych</t>
  </si>
  <si>
    <t>zebrać oferty i zlecić</t>
  </si>
  <si>
    <t>gmina jednak wykona naprawę płytek. Naprawę wejścia na strych zlecamy sami.</t>
  </si>
  <si>
    <t>czekamy na odpowiedź z UDT</t>
  </si>
  <si>
    <t>Przyznane dofinansowanie przez EKO! Zbieramy oferty na wykonanie inwestycji.</t>
  </si>
  <si>
    <t>przeanalizować możliwość modernizacji systemu wejść do budynku</t>
  </si>
  <si>
    <t>przetestować e-klucze, zorganizować ankietę</t>
  </si>
  <si>
    <t>zamówione 2 e-klucze do przetestowania</t>
  </si>
  <si>
    <t>13.02.2012</t>
  </si>
  <si>
    <t xml:space="preserve">zlecić naprawę </t>
  </si>
  <si>
    <t>Naprawa elewacji podziurawionej przez ptaki</t>
  </si>
  <si>
    <t>13.02.2011</t>
  </si>
  <si>
    <t>jest oferta. Czekamy na drugą</t>
  </si>
  <si>
    <t>doprecyzować ofertę p. Ślesińskiego (koszt napraw wykrytych usterek)</t>
  </si>
  <si>
    <t>potrzebne ostatnie 2 głosy</t>
  </si>
  <si>
    <t xml:space="preserve"> - (pogoda)</t>
  </si>
  <si>
    <t>jest druga oferta na 950zł. Trzecią ofertę ma dać firma Alpiniści</t>
  </si>
  <si>
    <t>rozesłano ankietę do mieszkańców</t>
  </si>
  <si>
    <t>zlecenie poszło. Wykonanie w tym tygodniu. Podpytać dziekana WSEiZ o typ budki lęgowej zastępującej ptakom dziury w elewacji.</t>
  </si>
  <si>
    <t>20.02.2012</t>
  </si>
  <si>
    <t>robi się</t>
  </si>
  <si>
    <t>27.02.2012</t>
  </si>
  <si>
    <t>Dziury zalepione. Czekamy na malowanie</t>
  </si>
  <si>
    <t>umowa po zebraniu</t>
  </si>
  <si>
    <t>sprawa zależna od gminy</t>
  </si>
  <si>
    <t>Czekamy na trzecią ofertę, przypomnieć się "Alpinistom"</t>
  </si>
  <si>
    <t>Przypomnieć się i poprosić o wzór umowy.</t>
  </si>
  <si>
    <t>Przypomnieć się.</t>
  </si>
  <si>
    <t>Dokończyć montaż czujników w sekcji A</t>
  </si>
  <si>
    <t>zebrać oferty na wykonanie</t>
  </si>
  <si>
    <t>Ankiet wróciło mało. Te co wróciły są na nie</t>
  </si>
  <si>
    <t>Robota skopana. Interweniować w gminie</t>
  </si>
  <si>
    <t>Zawrzeć nową umowę i rozwiązać starą. Sporządzić wykaz czynności jako załącznik umowy</t>
  </si>
  <si>
    <t>05.03.2012</t>
  </si>
  <si>
    <t xml:space="preserve"> - </t>
  </si>
  <si>
    <t>brak akceptacji na zebraniu</t>
  </si>
  <si>
    <t>zrobić segregator oferty oraz teczki lokali</t>
  </si>
  <si>
    <t>zatrudnić złotą rączkę</t>
  </si>
  <si>
    <t>inwestycja - rewitalizacja terenu wzdłuż rzeczki</t>
  </si>
  <si>
    <t>Wprowadzić firmę sprzątającą</t>
  </si>
  <si>
    <t>jest oferta na 1230zł. Zebrać jeszcze inne dla porównania.</t>
  </si>
  <si>
    <t>znaleźć nową firmę dekarską do dłuższej współpracy</t>
  </si>
  <si>
    <t>Najlepsza oferta firmy Alpiniści Rafał Kita. Umowa po zebraniu. Pierwszy test przy naprawie elewacji.</t>
  </si>
  <si>
    <t>Zbieramy oferty. zapytać p. Kitę o ofertę na:                            1. wymianę kratek went.              2. malowanie i zabezpiecz. czapek                     kominowych                                 3. wejście na dach sekcja B.              4. malowanie ław kominiarskich)</t>
  </si>
  <si>
    <t>Wyczerpana możliwość załatwienia sprawy bezpośrednio z urzędniczką. Skontaktować się i naświetlić sprawę wójtowi.</t>
  </si>
  <si>
    <t>"Pamiętają o nas" - czekają na podnośnik</t>
  </si>
  <si>
    <t>Egzekwować od sprzedawcy naprawy z tytułu rękojmi na budynek opisanej w KC</t>
  </si>
  <si>
    <t>Idzie wiosna. Przypomnieć się wykonawcy.</t>
  </si>
  <si>
    <t>Brak kontaktu ze strony wykonawcy. Gmina obiecała przycisnąć. Dzwonić codziennie i naciskać!</t>
  </si>
  <si>
    <t>Gmina po naszej stronie - przekazała temat do Maxbudu (jest pismo do nas w tej sprawie) dając im czas na wyznaczenie terminu naprawy do 25 listopada.</t>
  </si>
  <si>
    <t>W gminie tłumaczą się "reorganizacją". Obiecali reakcję na złożone pismo w przyszłym tygodniu.</t>
  </si>
  <si>
    <t>zbieranie podpisów za/przeciw uchwale</t>
  </si>
  <si>
    <t>uchwała została odrzucona większością głosów</t>
  </si>
  <si>
    <t>Umawiać się z ostatnimi osobami</t>
  </si>
  <si>
    <t>Zbiera się dalej.  Jest 50/</t>
  </si>
  <si>
    <t>Głosy rozkładają się równo z lekką przewagą na nie+wstrzym. Umawiać się z osobami, które nie mieszkają tu na stałe.</t>
  </si>
  <si>
    <t>Legalizacja wodomierza głównego zlecona (dokona EKO na swój koszt). Brak szansy na sfinansowanie wymiany wodomierzy lokalowych przez EKO. Wystąpić do EKO o aprobatę dla wodomierzy lokalowych "Altair". Przygotować opracowanie tematu + uchwałę do zebrania.</t>
  </si>
  <si>
    <t>Dokumentacja z naszych zasobów skompletowana. Pozostałą część zażądaliśmy od gminy (pismo).</t>
  </si>
  <si>
    <t>info we wrotek</t>
  </si>
  <si>
    <t>trwają formalności związane z koniecznością przeprojektowania przyłącza. Planowany termin realizacji: koniec marca.</t>
  </si>
  <si>
    <t>A JEDNAK!                               p. Arek otrzymał dokumentację uzgodnieniową. Powinni niedługo ruszyć.</t>
  </si>
  <si>
    <t>Odpowiedź z ministerstwa nieprzychylna. Analizujemy dalsze kroki.</t>
  </si>
  <si>
    <t>Druga procedura zakończona odmową!       23 tycznia umówieni jesteśmy na osobiste złożenie skargi na urzędnika.</t>
  </si>
  <si>
    <t>Pierwszą procedurę organ zobowiązał się rozstrzygnąć do 17 lutego. Druga procedura do zakończenia w połowie stycznia.</t>
  </si>
  <si>
    <t>wezwanie przesądowe o naprawę usterek dla firmy Arainn</t>
  </si>
  <si>
    <t>wysłać pismo do ARAIIN z wezwaniem i wyznaczeniem terminu</t>
  </si>
  <si>
    <t>Zacząć od szukania chętnych wśród mieszkańców. Porozumieć się z księgową co do umowy.</t>
  </si>
  <si>
    <t>przegląd budowlany roczny</t>
  </si>
  <si>
    <t>zebrać oferty, ustalić termin</t>
  </si>
  <si>
    <t>Maciek spróbuje się skontaktować. Jeśli do końca tygodnia się nie uda poleci pismo</t>
  </si>
  <si>
    <t>złożyć projekt do akceptacji przez gminę</t>
  </si>
  <si>
    <t>policzyć wynagrodzenie, ustalić zakres, wywiesić ogłoszenia</t>
  </si>
  <si>
    <t>Powiadomić o nowych naliczeniach</t>
  </si>
  <si>
    <t>wziąć naliczenia od księgowej i roznieść/rozesłać</t>
  </si>
  <si>
    <t>Napisać nową umowę, ustalić zakres</t>
  </si>
  <si>
    <t>wziąć ostatnią ofertę (od Grzywińskiego)</t>
  </si>
  <si>
    <t>czekamy na powrót urzędniczki z urlopu</t>
  </si>
  <si>
    <t>wykonawca nie odbiera telefonu. Czekamy na powrót urzędniczki z urlopu</t>
  </si>
  <si>
    <t>umowa na kolejny poniedzałek!</t>
  </si>
  <si>
    <t>12.03.2012</t>
  </si>
  <si>
    <t>pismo do gminy z projektem złożone 09.03.2012, czekamy na odpowiedź</t>
  </si>
  <si>
    <t>Nowa umowa gotowa.
Zakres ustalony, przygotowany wzór raportu o wykonanych czynnościach</t>
  </si>
  <si>
    <t>przypomnieć się TP</t>
  </si>
  <si>
    <t>wynagrodzenie - 422 zł netto przy wszystkich składkach, zakres ustalony.
Ogłoszenia wywiesi jutro Marcin</t>
  </si>
  <si>
    <t>naliczenia przyszły mailem. Jutro p. Arek odbierze naliczenia od księgowej, od środy roznoszenie po lokalach</t>
  </si>
  <si>
    <t>cena ostateczna - 300zł nett. Roboty razem z wyjściem na strych</t>
  </si>
  <si>
    <t>nowa oferta, j.powyżej. 700zł netto</t>
  </si>
  <si>
    <t>odbyło się spotkanie z Grzywińskim, czekamy na ofertę na dniach</t>
  </si>
  <si>
    <t>sprawa beznadziejna? Cały czas czekamy (prawdopodobnie jesień)</t>
  </si>
  <si>
    <t>19.03 wraca z urlopu.</t>
  </si>
  <si>
    <t>zrobiona inwentaryzacja. Wykonawca był na oględzinach, przeprowadził roboty. Czekamy na efekty</t>
  </si>
  <si>
    <t>umowa gotowa, jutro zleceniobiorca podpisuje</t>
  </si>
  <si>
    <t>b.z.</t>
  </si>
  <si>
    <r>
      <t xml:space="preserve">Maciek spróbuje się skontaktować - bez efektu.
</t>
    </r>
    <r>
      <rPr>
        <sz val="10"/>
        <color indexed="8"/>
        <rFont val="Czcionka tekstu podstawowego"/>
        <family val="0"/>
      </rPr>
      <t>Przygotować pismo - Maciek wyśle mail z danymi adresowymi do p. Arka.</t>
    </r>
  </si>
  <si>
    <t>Rozmowa z wykonawcą 2012-03-15: zlokalizowano usterkę izolacji między weluksami. Rzekomo naprawiono. Czekamy na deszcze.</t>
  </si>
  <si>
    <t>w trakcie</t>
  </si>
  <si>
    <t>19.03.2012</t>
  </si>
  <si>
    <t xml:space="preserve">zrobić segregator oferty oraz teczki lokali, </t>
  </si>
  <si>
    <t xml:space="preserve">zrobi Marcin. Zebrać oświadczenia. </t>
  </si>
  <si>
    <t xml:space="preserve">Segregatory gotowe.
</t>
  </si>
  <si>
    <t>zbierać kolejne oferty</t>
  </si>
  <si>
    <t>poszło pismo z wezwaniem</t>
  </si>
  <si>
    <t>brak chętnych wśród mieszkańców. Skontaktować się z urzędem pracy. Rozwiesić ogłoszenia "na mieście".</t>
  </si>
  <si>
    <t>poprawić tynk i pomalować drabinkę na szaro</t>
  </si>
  <si>
    <t>Sporządzić umowę z Grzywińskim. Ponegocjować odśnieżanie.</t>
  </si>
  <si>
    <t>okres lęgowy ptaków. Sprawa pewnie na jesień.</t>
  </si>
  <si>
    <t>Zrobione. Podpisana umowa.</t>
  </si>
  <si>
    <t>dokumenty wracają do podpisu zarządu</t>
  </si>
  <si>
    <t>wystąpili o zajęcia pasa drogowego</t>
  </si>
  <si>
    <t>przypomnieć się</t>
  </si>
  <si>
    <r>
      <t>Agnieszka /</t>
    </r>
    <r>
      <rPr>
        <sz val="10"/>
        <color indexed="10"/>
        <rFont val="Czcionka tekstu podstawowego"/>
        <family val="0"/>
      </rPr>
      <t xml:space="preserve"> Łukasz</t>
    </r>
  </si>
  <si>
    <r>
      <t xml:space="preserve">wywieszono na tablicy ogłoszenień z nowymi danymi do firmy administrujacej oraz życzenia świateczne i noworoczne . Lista osób w lokalach zrobiona na podstawie deklaracji smieciowych do weryfikacji z Deltą - mam dane z Welesa. </t>
    </r>
    <r>
      <rPr>
        <sz val="10"/>
        <color indexed="10"/>
        <rFont val="Czcionka tekstu podstawowego"/>
        <family val="0"/>
      </rPr>
      <t>Ok. listy powiesimy jak rozwiążemy zagadkę nad którą pracujemy.</t>
    </r>
  </si>
  <si>
    <r>
      <t xml:space="preserve">2013.12.31 / </t>
    </r>
    <r>
      <rPr>
        <sz val="10"/>
        <color indexed="10"/>
        <rFont val="Czcionka tekstu podstawowego"/>
        <family val="0"/>
      </rPr>
      <t>2014.01.06</t>
    </r>
  </si>
  <si>
    <t>Spotkałem się ze sprawdzoną firmą na miejscu celem wyceny tej drobnej inwestycji. Czekam na ofertę.</t>
  </si>
  <si>
    <t>W lutym (po uporządkowaniu dokumentacji) organizujemy spotkanie celem ruszenia tematu do przodu.</t>
  </si>
  <si>
    <t>list-gru 13</t>
  </si>
  <si>
    <t>Do poprawy zostały siatki. Wziąłem od wykonawcy kaucję 500zł w gotówce. Poprawa na wiosnę.</t>
  </si>
  <si>
    <r>
      <t xml:space="preserve">Konsultacja treści pisma z Zarządem, pismo zostało wysłane za potwierdzeniem odbioru do wójta Gminy. </t>
    </r>
    <r>
      <rPr>
        <sz val="10"/>
        <color indexed="10"/>
        <rFont val="Czcionka tekstu podstawowego"/>
        <family val="0"/>
      </rPr>
      <t>Ok</t>
    </r>
  </si>
  <si>
    <t>zbieranie oświadczeń przy okazji powiadomień o wodomierzach</t>
  </si>
  <si>
    <t xml:space="preserve">zostały 4 osoby -&gt; poczta </t>
  </si>
  <si>
    <t>poprawić malowanie łapek drabinki i białej części ściany</t>
  </si>
  <si>
    <t>przypomnieć się w sprawie umowy</t>
  </si>
  <si>
    <t>usystematyzować wypełnianie/obieg raportów</t>
  </si>
  <si>
    <t>ustawić czasy czujników + odłączyć czasówkę</t>
  </si>
  <si>
    <t>30.03.2013</t>
  </si>
  <si>
    <t>Podpisana umowa z wykonawcą. Uzgodnione eko. Przygotować info o terminach.  Przygotować drafty z naliczeniami z wodomierze.</t>
  </si>
  <si>
    <t>Zgłosił się nasz mieszkaniec. Przygotować umowę. Start 1 kwietnia.</t>
  </si>
  <si>
    <t>p. Arek rozmawiał w gminie. Raczej nie mają zastrzeżeń. Odpiszą na dniach.</t>
  </si>
  <si>
    <t>przeanalizować artykuł z miesięcznika "Wspólnota mieszkaniowa"</t>
  </si>
  <si>
    <t>sprawę prowadzi nowa osoba. Spróbować się skontaktować.</t>
  </si>
  <si>
    <t>Odmowa przez gminę poprawienia. Opisać usterkę przy okazji przeglądu rocznego.</t>
  </si>
  <si>
    <t>wypracowanie rozwiązania problemu różnic na wodomierzu głównym. Wymiana wodomierzy.</t>
  </si>
  <si>
    <t>17.04.2012</t>
  </si>
  <si>
    <t>zlecić dokończenie złotej rączce</t>
  </si>
  <si>
    <t>zrobić segregator dla raportów</t>
  </si>
  <si>
    <t>przypomnieć się w sprawie umowy !!!</t>
  </si>
  <si>
    <t>Podpisana umowa z mieszkańcem. Działa od 1 kwietnia.</t>
  </si>
  <si>
    <t>sprawa trafiła do kierownika odpowiedniego referatu</t>
  </si>
  <si>
    <t>sprawę przekazać prawnikom</t>
  </si>
  <si>
    <t>skontaktować się z firmą "skydas"</t>
  </si>
  <si>
    <t>zakupy do inwestycji po 10 maja</t>
  </si>
  <si>
    <t>czerwiec</t>
  </si>
  <si>
    <t>konserwacja na dachu: czapki, dziurki, kratki, ławy, wyłaz + drab. sekcja B</t>
  </si>
  <si>
    <t>Zlecić "opiekunowi" dachu</t>
  </si>
  <si>
    <t>z tematem czekamy do wyników przeglądu</t>
  </si>
  <si>
    <t>umówić spotkanie z mecenasem</t>
  </si>
  <si>
    <t>Administrator / Zarząd</t>
  </si>
  <si>
    <t>uprzątnięcie gratów z piwnicy</t>
  </si>
  <si>
    <t>umówić z gminą termin bezpłatnego odbioru</t>
  </si>
  <si>
    <t>konsultacje nowego systemu odbioru śmieci</t>
  </si>
  <si>
    <t>Umówić termin odbioru. Wystawić przed posesję na ten dzień.</t>
  </si>
  <si>
    <t>Dowiedzieć się o plany gminy. Lobbować na rzecz pozostawienia wspólnot z indywidualnymi umowami na wywóz śmieci.</t>
  </si>
  <si>
    <t>pierwsza rozprawa sądowa</t>
  </si>
  <si>
    <t>przygotować się do pierwszej rozprawy</t>
  </si>
  <si>
    <t>z imprezą czekamy na zatrudnienie złotej rączki</t>
  </si>
  <si>
    <t>jest kolejna oferta. Zebrać jeszcze 2.</t>
  </si>
  <si>
    <t>Na razie 1 oferta.
Zebrać jeszcze 3-4 oferty na wykonanie przeglądu</t>
  </si>
  <si>
    <t>zebrać oferty na wykonanie przeglądu</t>
  </si>
  <si>
    <t>egzekwować poprawki rynien</t>
  </si>
  <si>
    <t>brak kontaktu. Wysłać ostatnie wezwanie przed sądowe.</t>
  </si>
  <si>
    <t>uzyskać zgodę gminy
zakupić materiały
skoordynować wykonanie</t>
  </si>
  <si>
    <t>Umowa podpisana. W pn kopia dla nas.</t>
  </si>
  <si>
    <t>odłączyć czasówkę, ustawić pokrętła.</t>
  </si>
  <si>
    <t>zmienić lokalizację, umyć korytka, zapeklować puszkę</t>
  </si>
  <si>
    <t>obniżyć cenę z oferty na 400zł brutto</t>
  </si>
  <si>
    <t xml:space="preserve">Ustalić cenę ostateczną. Skoordynować z EKO. Sporządzić umowę. </t>
  </si>
  <si>
    <t>Zapytać delta term o wodomierze inne niż metron. 
Akceptacja z EKO jest</t>
  </si>
  <si>
    <t>Zapytać delta term o wodomierze inne niż metron. Akceptacja z EKO.</t>
  </si>
  <si>
    <t>trzeba się spotkać i przedyskutować (ew. z prawnikami)</t>
  </si>
  <si>
    <t>Wniosek o interpretacje pojęcia "powierzchnia biologicznie czynna" trafił do ministerstwa</t>
  </si>
  <si>
    <t>Po kserować i roznieść, a niemieszkającym wysłać</t>
  </si>
  <si>
    <t>rozdać mieszkańcom. Nie mieszkającym wysłać.</t>
  </si>
  <si>
    <t>naprawa elektorzaczepu wejście sekcja B</t>
  </si>
  <si>
    <t>Zbyszek</t>
  </si>
  <si>
    <t xml:space="preserve">zebrać 2-3 wstępne wyceny. </t>
  </si>
  <si>
    <t xml:space="preserve">zebrać 3 oferty i zrobić zestawienie - usługa polegająca na wyczyszczeniu korozji biologicznej elewacji oraz zabezpieczenie(impregnacja). </t>
  </si>
  <si>
    <t xml:space="preserve">uzgodnić z eko warunki </t>
  </si>
  <si>
    <t>przeanalizować możliwość wprowadzenia na budynek operatora "Nitronet"</t>
  </si>
  <si>
    <r>
      <t xml:space="preserve">AA. Oferta okazała się mało atrakcyjna więc  temat na razie upada, chyba, że znajdzie się chetny. </t>
    </r>
    <r>
      <rPr>
        <sz val="10"/>
        <color indexed="10"/>
        <rFont val="Czcionka tekstu podstawowego"/>
        <family val="0"/>
      </rPr>
      <t>Ł: Zamykam, tj. zamrażamy</t>
    </r>
  </si>
  <si>
    <r>
      <t xml:space="preserve">AA.Mam jedną wycenę wyślę jako załącznik emaliem jak dostanę drugą.  Czekam na drugą - jak porównam i będą duze rozbiezności poszukam kolejnej. </t>
    </r>
    <r>
      <rPr>
        <sz val="10"/>
        <color indexed="10"/>
        <rFont val="Czcionka tekstu podstawowego"/>
        <family val="0"/>
      </rPr>
      <t>Ł: czas goni !</t>
    </r>
  </si>
  <si>
    <r>
      <t xml:space="preserve">AA. Nadal nie mam pisma z EKORASZYN ponagliłam temat emailem dnia 19.02 </t>
    </r>
    <r>
      <rPr>
        <sz val="10"/>
        <color indexed="10"/>
        <rFont val="Czcionka tekstu podstawowego"/>
        <family val="0"/>
      </rPr>
      <t>Ł: OK</t>
    </r>
  </si>
  <si>
    <t xml:space="preserve">zebrać oferty na zmianę dostawcy, po czym ewentualna decyzja o zmianie </t>
  </si>
  <si>
    <r>
      <t xml:space="preserve">AA. Rozumiem że nic nie robimy bo za małe oszczędności. </t>
    </r>
    <r>
      <rPr>
        <sz val="10"/>
        <color indexed="10"/>
        <rFont val="Czcionka tekstu podstawowego"/>
        <family val="0"/>
      </rPr>
      <t>Ł: tak zamrażamy temat.</t>
    </r>
  </si>
  <si>
    <r>
      <rPr>
        <sz val="10"/>
        <rFont val="Czcionka tekstu podstawowego"/>
        <family val="0"/>
      </rPr>
      <t>2014.02.26 /</t>
    </r>
    <r>
      <rPr>
        <sz val="10"/>
        <color indexed="10"/>
        <rFont val="Czcionka tekstu podstawowego"/>
        <family val="0"/>
      </rPr>
      <t xml:space="preserve"> 2014.03.01</t>
    </r>
  </si>
  <si>
    <r>
      <t xml:space="preserve"> AA. Mam tylko jedna zwrotkę, wysłałam email z deklaracją pod 19 otrzymałam zwrot 26-02 złożymy korektemdeklaracji od marca. </t>
    </r>
    <r>
      <rPr>
        <sz val="10"/>
        <color indexed="10"/>
        <rFont val="Czcionka tekstu podstawowego"/>
        <family val="0"/>
      </rPr>
      <t>Ł: spróbujemy dozbierać jeszcze na nadchodzącym zebraniu</t>
    </r>
  </si>
  <si>
    <t xml:space="preserve">porozumieć się z Gminą </t>
  </si>
  <si>
    <r>
      <t xml:space="preserve">AA. Dnia 21 lutego uzyskałam informację że dokumentacja 6 lutego została wysłana do Starosty i czekaja decyzję na wyciecie drzew realny termin na jesieni . RDOŚ tylko wypowiadał się w sprawie dziecioła. </t>
    </r>
    <r>
      <rPr>
        <sz val="10"/>
        <color indexed="10"/>
        <rFont val="Czcionka tekstu podstawowego"/>
        <family val="0"/>
      </rPr>
      <t>Ł: OK.</t>
    </r>
  </si>
  <si>
    <t>Ł: temat dopnę pod koniec kwietnia lub w maju</t>
  </si>
  <si>
    <r>
      <t>AA.mam jedna wycene od sprawdzonej i niezbyt drogiej firmy 500 zł prostowanie bramy, 2500 siłowniki, 500 instalacja 2000 za 40 sztuk pilotów razem 5500 netto z pilotami.</t>
    </r>
    <r>
      <rPr>
        <sz val="10"/>
        <color indexed="10"/>
        <rFont val="Czcionka tekstu podstawowego"/>
        <family val="0"/>
      </rPr>
      <t xml:space="preserve"> Ł: weźmy jeszcze jedną ofertę dla porównania.</t>
    </r>
  </si>
  <si>
    <r>
      <t xml:space="preserve">AA.Alpiniści dali ofertę na 25000 złotych / Kiedy robimy próbkę ?? Z oferty nr 1  </t>
    </r>
    <r>
      <rPr>
        <b/>
        <sz val="10"/>
        <color indexed="10"/>
        <rFont val="Czcionka tekstu podstawowego"/>
        <family val="0"/>
      </rPr>
      <t>Ł: Patrz komórka w prawo - miesiąc temu!</t>
    </r>
  </si>
  <si>
    <r>
      <rPr>
        <sz val="10"/>
        <rFont val="Czcionka tekstu podstawowego"/>
        <family val="0"/>
      </rPr>
      <t>2014.03.31 /</t>
    </r>
    <r>
      <rPr>
        <sz val="10"/>
        <color indexed="10"/>
        <rFont val="Czcionka tekstu podstawowego"/>
        <family val="0"/>
      </rPr>
      <t xml:space="preserve"> 2014.04.07</t>
    </r>
  </si>
  <si>
    <r>
      <t xml:space="preserve">AA. Rozumien że przestawiony koszt został wstepnie zzakceptowany bo taka kwote wstawilismy do planu. </t>
    </r>
    <r>
      <rPr>
        <sz val="10"/>
        <color indexed="10"/>
        <rFont val="Czcionka tekstu podstawowego"/>
        <family val="0"/>
      </rPr>
      <t>Ł: tak. Przenoszę do "lodówki"</t>
    </r>
  </si>
  <si>
    <r>
      <t xml:space="preserve">AA. Próbne mycie zostało wykonane, usługa w planie gospodarczym czekamy na decyzje na zebraniu WM. </t>
    </r>
    <r>
      <rPr>
        <sz val="10"/>
        <color indexed="10"/>
        <rFont val="Czcionka tekstu podstawowego"/>
        <family val="0"/>
      </rPr>
      <t>Ł: ok.. Przenoszę do lodówki</t>
    </r>
  </si>
  <si>
    <t>Agnieszka</t>
  </si>
  <si>
    <t>audyt / propozycje obniżenia ceny ogrzewania</t>
  </si>
  <si>
    <r>
      <t xml:space="preserve">AA. Rozumien że biznes ma EKORASZYN więc już nic nie piszę do nich. </t>
    </r>
    <r>
      <rPr>
        <sz val="10"/>
        <color indexed="10"/>
        <rFont val="Czcionka tekstu podstawowego"/>
        <family val="0"/>
      </rPr>
      <t>Ł: ok. przenoszę do "lodówki"</t>
    </r>
  </si>
  <si>
    <t>Ł: Rozumiem, że czekamy do jesieni. Przenoszę temat do lodówki.</t>
  </si>
  <si>
    <t>Ł: zostawmy to już do zebrania.</t>
  </si>
  <si>
    <t>Przeanalizować montaż elektromagnesu lub naprawa elektrozaczepu</t>
  </si>
  <si>
    <t>spis liczników do rozliczenia / podwyżka gazu</t>
  </si>
  <si>
    <t>Spisac liczniki CO i CW. Poinformować o podwyżce zaliczki na gaz do kotła</t>
  </si>
  <si>
    <t>23.04.2012</t>
  </si>
  <si>
    <t>spisać liczniki. Z podwyżką czekamy na oficjalną informację z PGNiG</t>
  </si>
  <si>
    <t>zorientować się w gminie</t>
  </si>
  <si>
    <t>Złożone zostało pismo w prośbą o ustalenie terminu odbioru gratów.</t>
  </si>
  <si>
    <t>odbyło się spotkanie z mecenasem. Pierwsza rozprawa we wtorek.</t>
  </si>
  <si>
    <t>razem ze spisem liczników</t>
  </si>
  <si>
    <t>czekamy na ofertę z firmy Skydas</t>
  </si>
  <si>
    <t>Czekamy na odpowiedź od prawników</t>
  </si>
  <si>
    <t>wykonawca podesłał propo umowy. Sporządzić "naszą" umowę. Dać wykonawcy do podpisu</t>
  </si>
  <si>
    <t>Termin wymiany ostatnich wodomierzy 9 maja. Skontaktowac się z ostatnim lokalem. Zdobyć ostatni odczyt z EKO lokal 8</t>
  </si>
  <si>
    <t>przesłać artykuł Marcinowi</t>
  </si>
  <si>
    <t>Pan Arek kompletuje brakujące załączniki.</t>
  </si>
  <si>
    <t>przegląd i serwis kotła po sezonie grzewczym</t>
  </si>
  <si>
    <t>wezwac p. Ślesińskiego. Odebrac raport i wykaz cześci do wymiany</t>
  </si>
  <si>
    <t>Administrator</t>
  </si>
  <si>
    <t>7.05.2012</t>
  </si>
  <si>
    <t>zrobione (dokończenie malowania "przeniesione" na złotą rączkę)</t>
  </si>
  <si>
    <t>wprowadzić poprawki do umowy. Można podpisywać.</t>
  </si>
  <si>
    <t>Opsikać chwasty "tajfunem". We wtorek spotkanie zarządu "w terenie" w celu ostatecznych ustaleń.</t>
  </si>
  <si>
    <t>wziąć fakturę z księgowości i przekazać prawnikom</t>
  </si>
  <si>
    <t>Wysłać ofertę na maile zarządu.  Wybór oferentów na kolejnym poniedziałkowym spotkaniu.</t>
  </si>
  <si>
    <t>temat do realizacji "po rzeczce"</t>
  </si>
  <si>
    <t>Odbyła się pierwsza rozprawa. W miarę pomyślnie. Kolejna na jesieni. Temat "na razie" zamykam.</t>
  </si>
  <si>
    <t>Gmina odmówiła finansowania wywozu. Gratami zajmie się Zbyszek (wynosić powoli do naszych kontenerów). Na tym temat zamykam.</t>
  </si>
  <si>
    <t>Na razie w gminie nic nie wiedzą. Kolejne konsultacjie ustalono na jesień.</t>
  </si>
  <si>
    <t>ustalić plan dalszego postępowania</t>
  </si>
  <si>
    <t>umowić pierwszy odczyt radiowy na czwartek w obecności p. Arka i Maćka. Wydrukować ofertę deltatermu do segregatora.</t>
  </si>
  <si>
    <t>odczyt liczników razem z protokołami wymiany i pierwszym zdalnym odczytem w czwartek</t>
  </si>
  <si>
    <t>Protokół z kontroli otrzymany. Prośba o ofertę na montaż termostatu.</t>
  </si>
  <si>
    <t>2012.04.23</t>
  </si>
  <si>
    <t>2012.05.07</t>
  </si>
  <si>
    <t>Maciek / mieszkańcy</t>
  </si>
  <si>
    <t>zrobić nowe miejsce dla dokarmiania kotów za altanką śmietnikową</t>
  </si>
  <si>
    <t>Zrobić nowe miejsce dla dokarmiania kotów za altanką śmietnikową. Rozwiesić ogłoszenia, porozmawiać z mieszkańcami.</t>
  </si>
  <si>
    <t>2011.03.26</t>
  </si>
  <si>
    <t>2012.03.05</t>
  </si>
  <si>
    <t>2011.01.23</t>
  </si>
  <si>
    <t>przeniesienie "karmnika" dla kotów</t>
  </si>
  <si>
    <t>14.05.2012</t>
  </si>
  <si>
    <t>dzisiaj odczyt ciepłomierzy. Program do odczytu w bieżącym tygodniu.</t>
  </si>
  <si>
    <t>Oferta na montaż termostatu w tym tygodniu</t>
  </si>
  <si>
    <t>Ok. 5 lokali - do wysłania. Pozostałe są/będą dzisiaj wieczorem</t>
  </si>
  <si>
    <t>Sprawa u prawników.</t>
  </si>
  <si>
    <t>Roboty rozpoczęte w dn. 12.05. W bieżącym tygodniu kontynuacja - wykonanie obrzeży wzdłuż północnej krawędzi trawnika, usuwanie karp.</t>
  </si>
  <si>
    <t xml:space="preserve">Kontrahent nie podał wszystkich danych do umowy. 21.05.2012r. do podpisu </t>
  </si>
  <si>
    <r>
      <t>AA Wysłałam zapytania ofertowe wraz z mapką oraz wytycznymi do co grubości pretów ogrodzenia do trzech firm do których kontakt dostałam od Pana Łukasza jeszcze nie mam informacji zwrotynych.</t>
    </r>
    <r>
      <rPr>
        <sz val="10"/>
        <color indexed="10"/>
        <rFont val="Czcionka tekstu podstawowego"/>
        <family val="0"/>
      </rPr>
      <t xml:space="preserve"> Ł: proszę pamiętać o rozmowie z wójtem na temat partycypacji w kosztach przedsięwzięcia (premia dla W.D. w przypadku załatwienia tego) </t>
    </r>
  </si>
  <si>
    <t xml:space="preserve">AA. Mapa jest załatwiona </t>
  </si>
  <si>
    <r>
      <rPr>
        <sz val="10"/>
        <rFont val="Czcionka tekstu podstawowego"/>
        <family val="0"/>
      </rPr>
      <t>2014.06.09 /</t>
    </r>
    <r>
      <rPr>
        <sz val="10"/>
        <color indexed="10"/>
        <rFont val="Czcionka tekstu podstawowego"/>
        <family val="0"/>
      </rPr>
      <t xml:space="preserve"> </t>
    </r>
  </si>
  <si>
    <t>Wspólnota Mieszkaniowa</t>
  </si>
  <si>
    <t xml:space="preserve">samodomykacz  do drzwi w piwnicy </t>
  </si>
  <si>
    <t xml:space="preserve">AA. Jutro 10-06 wykonawca pojedzie zobaczyć jak to wygląda </t>
  </si>
  <si>
    <t xml:space="preserve">AA. Sprawę wójta załatwa Pan Hubert drogą polityczną, czekamy na termin spotkania juz są wstępnie po słowie </t>
  </si>
  <si>
    <t>AA. Jeszcze nie mam kompletu materiałów z Delty mimo dwóch monitów. Do końca czerwca przeanalizuje temat już wyliczyłam ile powinniscie płacic według certyfikatu musze to porównac z realnymi ponoszonymi kosztami .</t>
  </si>
  <si>
    <t>pierwszy odczyt radiowy wykonany 12.05.2012. 
Wydrukować ofertę deltatermu do segregatora.</t>
  </si>
  <si>
    <t>Maciek wykona zdjęcia tabliczek znamionowych. Kompletny wniosek zostanie złożony w bieżącym tygodniu</t>
  </si>
  <si>
    <t>BURZA MÓZGÓW - trzeba wynaleźć sposób</t>
  </si>
  <si>
    <t>Łukasz spróbuje ponegocjować z firmą Skydas. Jeżeli zejdą z ceny min. 200 zł, podpisujemy umowę</t>
  </si>
  <si>
    <t>"Karmnik przeniesiony". Temat zamykam.</t>
  </si>
  <si>
    <t>wszystkie dane do rozliczenia zebrane. Zamykam</t>
  </si>
  <si>
    <t>21.05.2012</t>
  </si>
  <si>
    <t>Umawiamy czym prędzej</t>
  </si>
  <si>
    <t>Z kancelarii poszło wezwanie przedsądowe.</t>
  </si>
  <si>
    <t>zamówić humus i wał do trawy. Kupić trawę</t>
  </si>
  <si>
    <t>Umowa podpisana. Temat zamykam.</t>
  </si>
  <si>
    <t>Uzgodnić procedurę odczytów Z EKO. Wgrać nową bazę z deltatermu. Refaktura dla EKO.</t>
  </si>
  <si>
    <t>UDT ma znowu drobne zastrzeżenia</t>
  </si>
  <si>
    <t>Pan Arek skonsultuje się z "fachowcem" w sprawie złożenia "mocnego" wniosku.</t>
  </si>
  <si>
    <t>rozliczenie gazu</t>
  </si>
  <si>
    <t>2012.05.21</t>
  </si>
  <si>
    <t>zrobić rozliczenie. Zweryfikować. Zrobić naliczenia w systemie. Poinformować właściceili</t>
  </si>
  <si>
    <t>Rozliczenie gotowe. Zweryfikować i zaksięgować.</t>
  </si>
  <si>
    <t>Przypomnieć się o ofertę!</t>
  </si>
  <si>
    <t>odłożone na " jakiś czas "</t>
  </si>
  <si>
    <t>28.05.2012</t>
  </si>
  <si>
    <t>Rozliczenie uzgadniane Łukasz&lt;-&gt;Delta&lt;-&gt;Weles</t>
  </si>
  <si>
    <t>Druki oświadczeń przesłać mailami z prośbą o odesłanie.</t>
  </si>
  <si>
    <t xml:space="preserve"> "robi się"</t>
  </si>
  <si>
    <t>Marcin redaguje pismo do ministra z wnioskiem o odstępdtwo. Zwrot segregatora.</t>
  </si>
  <si>
    <t xml:space="preserve">Odczytay dla eko na koniec czerwca. Dostarczyć refakturę. </t>
  </si>
  <si>
    <t>start we wtorek</t>
  </si>
  <si>
    <t>2012.05.28</t>
  </si>
  <si>
    <t>Łuksza</t>
  </si>
  <si>
    <t xml:space="preserve">przegląd kotłowni po sezonie </t>
  </si>
  <si>
    <t>podwyżka zaliczki za gaz</t>
  </si>
  <si>
    <t>obliczyć zaliczki. Poinformaować właścicieli</t>
  </si>
  <si>
    <t>1.  Łukasz ustali z księgową   2. Arek poinformuje właścicieli</t>
  </si>
  <si>
    <t>powiadomienia wysłane, zamykam</t>
  </si>
  <si>
    <t>zamawiamy montaż dodatkowego termostatu 492zł</t>
  </si>
  <si>
    <t>wysłane razem z powiadomieniami. Zbierać przy innych okazjach.</t>
  </si>
  <si>
    <t>prawnicy próbują doręczyć wezwania</t>
  </si>
  <si>
    <t>zamówić kamienie i żwir</t>
  </si>
  <si>
    <t>przypomnieć się eko o płatność</t>
  </si>
  <si>
    <t xml:space="preserve">Proponuję ruszyć temat zanim zaczną się przygotowania do zebrań. </t>
  </si>
  <si>
    <r>
      <t xml:space="preserve">Po telefonicznym kontakcie z Panią Barbarą Topolnicką z EKO RASZYN wysłano pismo za potwierdzeniem odboru z warunkami WM czyli z informacja o kaucji 1500 złotych. </t>
    </r>
    <r>
      <rPr>
        <sz val="10"/>
        <color indexed="10"/>
        <rFont val="Czcionka tekstu podstawowego"/>
        <family val="0"/>
      </rPr>
      <t xml:space="preserve">Ok.  </t>
    </r>
  </si>
  <si>
    <r>
      <t xml:space="preserve">Nitronet jest jedyną firmą świadcząca usługi telewizji kablowej w Raszynie. </t>
    </r>
    <r>
      <rPr>
        <sz val="10"/>
        <color indexed="10"/>
        <rFont val="Czcionka tekstu podstawowego"/>
        <family val="0"/>
      </rPr>
      <t xml:space="preserve">Proszę spojrzeć na komórkę po prawej. Proszę w pierwszej kolejności o info z ich ofertą cenową. </t>
    </r>
  </si>
  <si>
    <r>
      <t xml:space="preserve">porządkujemy dokumentację. </t>
    </r>
    <r>
      <rPr>
        <sz val="10"/>
        <color indexed="10"/>
        <rFont val="Czcionka tekstu podstawowego"/>
        <family val="0"/>
      </rPr>
      <t xml:space="preserve">Głosujmy czym prędzej tą jedną niedogłosowaną uchwałę (karty, podpisy..) </t>
    </r>
  </si>
  <si>
    <t>AA. Uchwała w głosowaniu</t>
  </si>
  <si>
    <t>przyszłym p. Arek przyniesie komplet do podpisu</t>
  </si>
  <si>
    <t>Segregator wrócił.  Napisać w oparciu o wcześniejsze pisma.</t>
  </si>
  <si>
    <t>Zrobione. Protokół odebrany.</t>
  </si>
  <si>
    <t>11.06.2012</t>
  </si>
  <si>
    <t>2012.06.11</t>
  </si>
  <si>
    <t>porządki w dokumentacji</t>
  </si>
  <si>
    <t>przygotować pismo, załączyć protokół</t>
  </si>
  <si>
    <t>wysłać pismo z wezwaniem (elementy dachu, płytki, drzwi)</t>
  </si>
  <si>
    <t>18.06.2012</t>
  </si>
  <si>
    <t>2012.18.06</t>
  </si>
  <si>
    <t>poprosić o ofertę Jarpera, porozmawiać z blokiem 1a</t>
  </si>
  <si>
    <t>poprosić jarpera o ofertę        (2 bobry 1x w tygodniu + bóbr segreg. 1x mc)              (1 bóbr 1x w tyg.2 bóbr 2x w tyg. + bóbr segreg. 1x mc)</t>
  </si>
  <si>
    <t>odnaleźć dokumentację nr 11 i 12. Zrobić segregator "przeglądy"</t>
  </si>
  <si>
    <t>dokumentację 11 i 12 ma Pan Arek. Zrobić segregator protokoły</t>
  </si>
  <si>
    <t>we wtorek montaż</t>
  </si>
  <si>
    <t xml:space="preserve">AA. Sprawa w rękach Pana Huberta jeszcze moment wydam komunikat </t>
  </si>
  <si>
    <t>AA. Załatwiamy przez PINB w Pruszkowie, mamy tam osobę, sprawdzamy jak to można załatwić formalnie i bezboleśnie.Sprawdzamy jak to zrobił kosciół, wydam komunikat po urlopie w drugim tygodniu lipca</t>
  </si>
  <si>
    <t xml:space="preserve">AA. Przegląd kotłowni wykonany 24.06 faktura do zapłaty poszły scany faktury i przegladu do Panów , jeszcze faktura ma trafic do skrzynki Pana Maćka Chyba możemy zamykać </t>
  </si>
  <si>
    <t>wykonanie samodomykacza do drzwiach w piwnicy</t>
  </si>
  <si>
    <t xml:space="preserve">AA. Samozamykacz został zamontowany 13.06 sprawa załatwiona do zamknięcia </t>
  </si>
  <si>
    <t xml:space="preserve">AA. W Delcie zmiany odeszła Pani Jolanta Ciupińska :( nie otrzymałam zestawienia ale popracuje na tych plikach z rozliczenia ciepła </t>
  </si>
  <si>
    <t xml:space="preserve">zamówienie przeglądu kotłowni po sezonie grzewczym </t>
  </si>
  <si>
    <t>kupić: 2x parawan i kotwy, 5x sadzonka bluszczu,         1x palisada, 1x cement, 5x donica betonowa</t>
  </si>
  <si>
    <t>eko ma zapłacić w tym tygodniu. W pn 25.06 pierwszy oficjalny odczyt</t>
  </si>
  <si>
    <t>wniosek już gotowy do podpisu</t>
  </si>
  <si>
    <t>Marcin pisze</t>
  </si>
  <si>
    <t>podpytać w gminie na jakim są etapie. Ewentualnie umówić spotkanie kondultacyjne.</t>
  </si>
  <si>
    <t>podpytać kiedy ruszają?</t>
  </si>
  <si>
    <t>czego dotyczy umowa</t>
  </si>
  <si>
    <t>Agnieszka/</t>
  </si>
  <si>
    <t xml:space="preserve">2014.07.30/ </t>
  </si>
  <si>
    <t xml:space="preserve">rozliczenie gazu -dystrybucja rozliczeń </t>
  </si>
  <si>
    <t>zgodnie z dyspozycją mieszkańców</t>
  </si>
  <si>
    <t>AA. Rozliczenia zostały dostarczone albo do skrzynek pocztowych albi emailem zgodnie z dyspozycja mieszkańców</t>
  </si>
  <si>
    <t xml:space="preserve">zakupy </t>
  </si>
  <si>
    <t xml:space="preserve">zakupy lista od Pana Zbyszka </t>
  </si>
  <si>
    <t xml:space="preserve">Zbyszek </t>
  </si>
  <si>
    <t xml:space="preserve">AA. Sól została zakupiona, informacja od Pana Macieja 8 lipca 2014 </t>
  </si>
  <si>
    <t>AA. Zakupy zakceptowane przez Zarząd zostały dostarczone do WM Nad Raszynką : ziemia, kora, preparaty do roślin, pędzel, farba , elementy hydrauliczne do kranu oraz żarówki do piwnicy</t>
  </si>
  <si>
    <t>podmiot</t>
  </si>
  <si>
    <t>telefon</t>
  </si>
  <si>
    <t>mail</t>
  </si>
  <si>
    <t>dostawa gazu do kotła</t>
  </si>
  <si>
    <t>PGNiG S.A.</t>
  </si>
  <si>
    <t>22 608 12 24</t>
  </si>
  <si>
    <t>biuro obsługi klientów biznesowych</t>
  </si>
  <si>
    <t>energia elektryczna cz. wspólne</t>
  </si>
  <si>
    <t>usługi bankowe</t>
  </si>
  <si>
    <t>lp</t>
  </si>
  <si>
    <t>ING Bank Śląski S.A.</t>
  </si>
  <si>
    <t>zaopatrzenie w wodę i obiór ścieków</t>
  </si>
  <si>
    <t>EKO Raszyn Sp. z  o.o.</t>
  </si>
  <si>
    <t>biuro obsługi</t>
  </si>
  <si>
    <t>22 720 07 91</t>
  </si>
  <si>
    <t>księgowość</t>
  </si>
  <si>
    <t>Biuro Rachunkowe Delta</t>
  </si>
  <si>
    <t>Katarzyna Drążkowiak</t>
  </si>
  <si>
    <t>22 716 01 49</t>
  </si>
  <si>
    <t>utrzymanie czystości</t>
  </si>
  <si>
    <t>Zbigniew Wasiak</t>
  </si>
  <si>
    <t>uwagi</t>
  </si>
  <si>
    <t>Grzegorz Grzywiński</t>
  </si>
  <si>
    <t>serwis ("opiekun") kotłowni</t>
  </si>
  <si>
    <t>Technika Grzewcza Serwis</t>
  </si>
  <si>
    <t>Jerzy Ślesiński</t>
  </si>
  <si>
    <t xml:space="preserve">Agnieszka </t>
  </si>
  <si>
    <t>2014.08.31</t>
  </si>
  <si>
    <t xml:space="preserve">AA. Była wysłana propozycja zmian dotyczacych sposobu rozliczania kosztów ciepła ale nie spotkała się z pozytywną akceptacja ze strony Zarządu WM Nad Raszynką </t>
  </si>
  <si>
    <t xml:space="preserve">AA. Wykonuje symalacje i obliczenia </t>
  </si>
  <si>
    <t xml:space="preserve">AA. Spotkaniem zajmuje się Pan Hubert </t>
  </si>
  <si>
    <t>AA.Wysłano do członków Zarządu WM Nad Raszynką informację wraz oceną sytuacji przez osobę pracujacą w PINB Pruszków</t>
  </si>
  <si>
    <t>pisma we wrześniu i na początku X.2014 do Urzędu Gminy i do Starostwa powiatowego . Czekamy do 24.10.2014r. na odpowiedź. Taki termin daliśmy w piśmie. Czy ktoś ma kontakt z lokalną prasą aby ich zainteresować przed wyborami</t>
  </si>
  <si>
    <t xml:space="preserve">AA. Po analizie projektu zagospodarowania terenu działki przy Godebskiego 1 C  i warunkach miejscowego zagospodarowania wynika, że cała utwardzona powierzchnia jest już wykorzystana 60,4 % pozostało wolnej a ma pozostać 60% , tym samym jeżeli nasza Pani z PINB  nie wymyśli jakiegoś wytrychu, nie bedziemy mogli tego zrobić. Potrzebujemy jeszcze tygodnia , gdyby wszystko było ok to 1. rysujemy miejsca na mapce tak jak było wcześniej 2. piszedmy oswiadczenie o   prawie do dysponowania terenem , 3 opisujemy technologię utwardzenia wraz z uzasadnieniem do czego nam to jest potrzebne , specyfikacje materiałów, bilans terenu, trzeba się odnieśc do warunków zagospodarowania terenu przez gminę przedstawionych w zatwierdzonym planie </t>
  </si>
  <si>
    <t>Iwona Wasiak</t>
  </si>
  <si>
    <t>pracownik gospodarczy "złota rączka"</t>
  </si>
  <si>
    <t>Zbigniew Jakubowski</t>
  </si>
  <si>
    <t>comiesięczne</t>
  </si>
  <si>
    <t xml:space="preserve"> ---</t>
  </si>
  <si>
    <t>jerzy@viessmannserwis.waw.pl</t>
  </si>
  <si>
    <t>"zużycie"</t>
  </si>
  <si>
    <t>brak</t>
  </si>
  <si>
    <t>22 341 41 41</t>
  </si>
  <si>
    <t>oddział w Raszynie</t>
  </si>
  <si>
    <t>komórka organ./osoba kontaktowa</t>
  </si>
  <si>
    <t>udostępnienie nieruchomości dla instalacji</t>
  </si>
  <si>
    <t>Wlantech Plus Jacek Sołtys</t>
  </si>
  <si>
    <t>umowa ustna</t>
  </si>
  <si>
    <t>22 266 00 70</t>
  </si>
  <si>
    <t>biuro obsługi / Justyna Ryczywolska</t>
  </si>
  <si>
    <t>tylko za przelewy</t>
  </si>
  <si>
    <t xml:space="preserve">serwis ("opiekun") dachu + odśnieżanie dachu </t>
  </si>
  <si>
    <t>na wezwanie: półrocznie robocizna przegląd i serwis -ryczałt. Awarie ustalone za roboczogodzinę. Części na wycenę. Inne prace na wycenę.</t>
  </si>
  <si>
    <t>przegląd zrobiony, termostat zamontowany. Zamykam.</t>
  </si>
  <si>
    <t>25.06.2012</t>
  </si>
  <si>
    <t>zostawić do wypełnienia nowe oświadczenia</t>
  </si>
  <si>
    <t>umówić się z wójtem na przyszły poniedziałek</t>
  </si>
  <si>
    <t>31.10.2014 / 04.11.2014</t>
  </si>
  <si>
    <t>Temat w całości załatwiony. Zamykam.</t>
  </si>
  <si>
    <t>do tematu lepszego zamontowania siatek wrócimy wiosną (cały czas trzymam kaucję od wykonawcy :-)</t>
  </si>
  <si>
    <r>
      <t xml:space="preserve">3 oferty przekraczające dwukrotnie kwotę z FR. Zarząd pozyskał ofertę na umycie tylko elewacji zachodniej za kwotę 5400 brutto. </t>
    </r>
    <r>
      <rPr>
        <sz val="10"/>
        <color indexed="10"/>
        <rFont val="Czcionka tekstu podstawowego"/>
        <family val="0"/>
      </rPr>
      <t>Rozmawiałem dziś z wykonawcą: szukuje się na 12.11 Wywieszę ogłoszenia.</t>
    </r>
  </si>
  <si>
    <r>
      <t xml:space="preserve">Marcin / </t>
    </r>
    <r>
      <rPr>
        <b/>
        <sz val="10"/>
        <color indexed="10"/>
        <rFont val="Czcionka tekstu podstawowego"/>
        <family val="0"/>
      </rPr>
      <t>Łukasz</t>
    </r>
  </si>
  <si>
    <t>sty-paź 14</t>
  </si>
  <si>
    <t>zużycie wody w lokalach</t>
  </si>
  <si>
    <t>zużycie wodomierz główny</t>
  </si>
  <si>
    <t>zużycie wody do podlewania</t>
  </si>
  <si>
    <t>okres</t>
  </si>
  <si>
    <t>list-gru 14</t>
  </si>
  <si>
    <t>średnia 2012</t>
  </si>
  <si>
    <t>średnia 2013</t>
  </si>
  <si>
    <t>ZWL</t>
  </si>
  <si>
    <t>CWL</t>
  </si>
  <si>
    <t>ZWK</t>
  </si>
  <si>
    <t>CWK</t>
  </si>
  <si>
    <t>główny</t>
  </si>
  <si>
    <t>suma</t>
  </si>
  <si>
    <t>średnia 2014</t>
  </si>
  <si>
    <t>na wiosnę</t>
  </si>
  <si>
    <t>zakończenie współpracy z W.D.</t>
  </si>
  <si>
    <t xml:space="preserve"> ----</t>
  </si>
  <si>
    <t>ustalony sposób wykonania, rozwiązania sprawy</t>
  </si>
  <si>
    <t>wiosną</t>
  </si>
  <si>
    <t>faktura zapłcona. Przegląd odebrać od W.D.</t>
  </si>
  <si>
    <t>załatwione. Brak usterek. Zamykam.</t>
  </si>
  <si>
    <t>Załatwiłem wszystko sam. Korespondencja rozesłana. Zamykam temat.</t>
  </si>
  <si>
    <t>Sprawa załatwiona. Wiosną trzeba będzie napisać o przycinkę suchcych gałęzi od strony rzeczki. Ten wątek wreszcie zamykam.</t>
  </si>
  <si>
    <t>13 grudnia wysłałem zgłoszenie. Czekamy do 12 stycznia.</t>
  </si>
  <si>
    <t>Załatwione. Zamykam</t>
  </si>
  <si>
    <t>Wykonane. Zamykam.</t>
  </si>
  <si>
    <t>Złożony wniosek do WZMiUW o warunki przyłączenia rury do rzeczki. Po wydaniu warunków planowane spotkanie z potencjalnym projektantem</t>
  </si>
  <si>
    <t>Z naszej strony rozliczone. Zostaje do odebrania dokumentacja i odczytomat. Umówiony jestem na 9.01</t>
  </si>
  <si>
    <t>DATA</t>
  </si>
  <si>
    <t>02.01.2015</t>
  </si>
  <si>
    <t>01.03.2015</t>
  </si>
  <si>
    <t>Pytam pierwszą firmę o wycenę zadania</t>
  </si>
  <si>
    <t>Wszystko zdali. Pozostaje kewstia rozliczenia. Rozmawiałęm z prawnikiem w tej sprawie. Szczegóły przy najbliższym spotkaniu</t>
  </si>
  <si>
    <t>done. Zamykam.</t>
  </si>
  <si>
    <t>Odmowa. Przyczepili się PBC. Temat do zamrażarki.</t>
  </si>
  <si>
    <t>temat odgrzany na zbliżające się zebranie</t>
  </si>
  <si>
    <t>zaktualizowana uchwała przygotowana</t>
  </si>
  <si>
    <t>jest 1 wycena</t>
  </si>
  <si>
    <t>temat odgrzany. Wiosną powrót do sprawy</t>
  </si>
  <si>
    <t>Wyceniłem przy urzyciu kalkulatorów w internecie + jedna oferta z rynku</t>
  </si>
  <si>
    <t>ustalone, że nie podejmujemy żadnych działań. Piłka zostaje po stronie WD i mamy nadzieję nie wróci.</t>
  </si>
  <si>
    <t>Temat zamykamy zgodnie z ustaleniem na zebraniu.</t>
  </si>
  <si>
    <t>Temat zamykam. Drugi rok z rzędu propozycja została odrzucona na zebraniu.</t>
  </si>
  <si>
    <t>podłączenie deszczówki / odwodnienie</t>
  </si>
  <si>
    <t>po przyjęciu budżetu zajmę się umową ze zwycięzcą konkursu.</t>
  </si>
  <si>
    <t>głosowanie uchwał</t>
  </si>
  <si>
    <t>dogłosować budżet</t>
  </si>
  <si>
    <t>Już na zebraniu przegłosowane zostały na TAK "absolutorium" i "śmieci". Zostało rozstrzygnąć plan gospodarczy.</t>
  </si>
  <si>
    <t>23.04.2015</t>
  </si>
  <si>
    <t>ogłoszenia parking (+wózkownia)</t>
  </si>
  <si>
    <t xml:space="preserve">wywiesić na tablicach apel - zasady parkingu. </t>
  </si>
  <si>
    <t>Zajmę się tym w majowy weekend. Przy okazji zrobimy też ogłoszenie dotyczące wózkowni</t>
  </si>
  <si>
    <t>Tu zamykam. Otwieram w nowym temacie</t>
  </si>
  <si>
    <t>Ogrodzenie</t>
  </si>
  <si>
    <t xml:space="preserve">wyłonić wykonawcę, naciskać na gminę </t>
  </si>
  <si>
    <t>Do Chmielewskiego nasmaruję maila najdalej w majówkę. Wyłonieniem wykonawcy zajmę się w przypadku przegłosowania budżetu</t>
  </si>
  <si>
    <t>Płotek przy rzeczce</t>
  </si>
  <si>
    <t>Na majówkę zaplanowałem naskrobanie pisma do gminy</t>
  </si>
  <si>
    <t>naciskać na gminę</t>
  </si>
  <si>
    <t>Pająki</t>
  </si>
  <si>
    <t>Postaram się namierzyć preparat do oprysków (opryskamy "tunel" przy wejściach, a chętni także wokół swoich balkonów)</t>
  </si>
  <si>
    <t>Ubezpieczenie</t>
  </si>
  <si>
    <t>rozliczenie cyknę w majówkę. Od razu z powiadomieniem o uchwałach pójdą nowe naliczenia (zmiana prognoz zaliczek za wspólny gaz). Dobrze gdyby księgowość wyrobiła się z rozliczeniem aby wszystko zgrać</t>
  </si>
  <si>
    <t>sty-lut 15</t>
  </si>
  <si>
    <t>mar-kwi 15</t>
  </si>
  <si>
    <t>Orange S.A.</t>
  </si>
  <si>
    <t>Done. Na rok spokój. Oby się nie przydało</t>
  </si>
  <si>
    <t>Zakupiłem preparat, zleciłem Zbyszkowi opryskanie "tunelu" przy wejściach</t>
  </si>
  <si>
    <t xml:space="preserve">Ogłoszenia wywieszone. </t>
  </si>
  <si>
    <t>Done.</t>
  </si>
  <si>
    <t>maj-czer 15</t>
  </si>
  <si>
    <t>Załatwione. Spokój na rok dwa. Zamykam.</t>
  </si>
  <si>
    <t>Mirabelki &amp; przycinka lasku</t>
  </si>
  <si>
    <t>01.07.2015</t>
  </si>
  <si>
    <t>Projekt zagospodarowania zieleni</t>
  </si>
  <si>
    <t>Spotkanie wypadałoby zwołać po sezonie urlopowym (wrzesień). Do tego czasu będę widział się z wykonawczynią. Dogadam szczegóły/terminy i przygotuję umowę.</t>
  </si>
  <si>
    <t>Zostawmy to do września - zobaczymy ja będziemy stali z $$</t>
  </si>
  <si>
    <t xml:space="preserve">26.06 złożyłem pismo w gminie. </t>
  </si>
  <si>
    <t>05.09.2015</t>
  </si>
  <si>
    <t>Nie ma pewności, czy osoba z którą się dogadałem podejmie się zadania (problemy zdrowotne). Jeśli do połowy września się nie wyjaśni, znajdę innego architekta krajobrazu.</t>
  </si>
  <si>
    <t>Z dzisiejsze informacji live, wykonawca wchodzi w środę 9.09.</t>
  </si>
  <si>
    <t>Trzeba zdecydować.</t>
  </si>
  <si>
    <t>Nikt się na osy nie skarżył. Latem nie zauważyłem aby zrobiły sobie gniazdo w którymś z kanałów, co wskazuje, że inwestycja przyniosła pożądany efekt. Temat zamykam.</t>
  </si>
  <si>
    <t>Temat na tym etapie zamykam. Do urządzania terenu wrócimy w przyszłym sezonie mając projekt zagospodarowania zieleni i projekt odwodnienia.</t>
  </si>
  <si>
    <t>przegląd ogólnobudowalny</t>
  </si>
  <si>
    <t>Do zrobienia pod koniec września</t>
  </si>
  <si>
    <t>Do zrobienia w październiku</t>
  </si>
  <si>
    <t>Do zrobienie pod koniec października</t>
  </si>
  <si>
    <t>PGE</t>
  </si>
  <si>
    <t>Decyzja: robimy. Przygotowuje start na wiosnę.</t>
  </si>
  <si>
    <t>Wykonane. Temat zamykam.</t>
  </si>
  <si>
    <t>Pierwszy termin za nami. Zgrywam drugi dopełniający</t>
  </si>
  <si>
    <t>Odbył się. Czekam na protokół</t>
  </si>
  <si>
    <t>Załatwiony. Wszystko OK.</t>
  </si>
  <si>
    <t>baner na płocie</t>
  </si>
  <si>
    <t>03.11.2015</t>
  </si>
  <si>
    <t>doprowadzić do usunięcia</t>
  </si>
  <si>
    <t>Wysłany mail do właściciela. Brak odzewu. Czekam jeszcze kilka dni i wysyłam wezwanie do zapłaty (bezumowne korzystanie)</t>
  </si>
  <si>
    <t>podpisać umowę z wykonawcą. Zwołać spotkanie zainteresowanych tematem z udziałem wykonawcy. Na spotkaniu wypracować "co chcemy". Wykonawca wg tego zrobi projekt</t>
  </si>
  <si>
    <t>Po perypetiach umówiony termin spotkania konsultacyjnego: 7.11</t>
  </si>
  <si>
    <t>Pierwszy etap (uzgodnienie WZMiUW) załatwione. Na etapie pozwolenia wodno prawnego.</t>
  </si>
  <si>
    <t>Wykonawca złożył wniosek o pozwolenie wodno prawne na podstawie koncepcji. Aktualnie uzgadnia ze mną i projektuje docelowe rozwiązanie.</t>
  </si>
  <si>
    <t>Umowa podpisana. Termin wykonania do końca roku 2015. Upewniłem się w rozmowie, że koszty administracyjne mamy w cenie usługi</t>
  </si>
  <si>
    <t>po przyjęciu budżetu rozejrzę się za wykonawcami</t>
  </si>
  <si>
    <t>spróbować nacisnąć gminę, w ostateczności wykonać ze środków wspólnoty</t>
  </si>
  <si>
    <t>Wójt odmówił finansowania (brak interesu gminy w inwestycji), ale wyraził zgodę byśmy zrobili płotek za własne $$.</t>
  </si>
  <si>
    <t>Wykonane. Pozostaje pilnować wójtów, aby wywiązali się z deklaracji. Tu temat zamykam.</t>
  </si>
  <si>
    <t>26.06 złożyłem pismo w gminie. Dzień wcześniej rozmawiałem z Chmielewski. Dzisiaj z kierownikiem referatu. Widzę szansę, że się dogadamy. W najbliższych dniach będę się pojawiał w gminie aby sprawy pilnować.</t>
  </si>
  <si>
    <t>W czerwcu byłem na dachu. Osy powinny już hulać, a tu miłe zaskoczenie. Nie zlokalizowałem żadnego gniazda. Jak już sygnalizowałem w poprzednim wpisie siatki się trzymają. Temat przekładam do zamrażarki.</t>
  </si>
  <si>
    <t>Obejrzałem dach. Nie wygląda to źle, tzn. siatki są zamontowane w sposób niesatysfakcjonujący, ale za to nie pogorszyło się nic w porównaniu ze stanem początkowym. Pod koniec maja sprawdzę jeszcze raz tym razem pod kątem skuteczności wobec os - zobaczę czy pomimo siatek nie ma gniazd. Wtedy zdecydujemy co dalej.</t>
  </si>
  <si>
    <t>Rozliczenie kosztów gazu, nowe naliczenia, powiadomienie o uchwałach</t>
  </si>
  <si>
    <t>Załatwione. Zamykam temat do następnego roku.</t>
  </si>
  <si>
    <t>zdobyć ofertę all risk / przynajmniej uaktualnić warunki polisy</t>
  </si>
  <si>
    <t>obecna polisa jest do 20 maja. Do tego czasu postaram się o 1-2 konkurencyjne cenowo oferty all risk + dobry zakres OC bez "udziału własnego".</t>
  </si>
  <si>
    <t>kupić preparat, wywiesić ogłoszenia o możliwości skorzystania</t>
  </si>
  <si>
    <t>Uchwała przegłosowana. W majowy weekend wywieszę ogłoszenie i zrobię oznaczenia w altance.</t>
  </si>
  <si>
    <t>uwaga dzieci</t>
  </si>
  <si>
    <t>zdecydowaliśmy zamontowac próg</t>
  </si>
  <si>
    <t>Kupiony. Montaż wkrótce</t>
  </si>
  <si>
    <t>31.12.2015</t>
  </si>
  <si>
    <t>Temat załatwiony. Zamykam</t>
  </si>
  <si>
    <t>Właściciel zdjął baner (w międzyczasie musiałem interweniować wobec innego banera). Temat zamykam.</t>
  </si>
  <si>
    <t>Przegląd wykonany. Protokół zawieszony na stronie (przyda się jako mapa drobnych remontów). Temat zamykam.</t>
  </si>
  <si>
    <t>Przegląd wykonany - po raz pierwszy sprawdzone wszytkie lokale (!). Protokół na stronie. Temat zamykam.</t>
  </si>
  <si>
    <t>Odbyły się pierwsze konsultacje. Czekam na pierwszą wersję projektu.</t>
  </si>
  <si>
    <t>Wykonawca czeka na wydanie pozwolenia wodnoprawnego.</t>
  </si>
  <si>
    <t>lip-sie 15</t>
  </si>
  <si>
    <t>wrze-paź 15</t>
  </si>
  <si>
    <t>list-gru 15</t>
  </si>
  <si>
    <t>średnia 2015</t>
  </si>
  <si>
    <t>sty-lut 16</t>
  </si>
  <si>
    <t>Z relacji wykonawcy pierwsza wersja projektu jest na domknięciu. Czekam na materiały</t>
  </si>
  <si>
    <t>Decyjza przy okazji omawiania w gronie zarządu propozycji budżetu na 2016</t>
  </si>
  <si>
    <t>materiały do zebrania</t>
  </si>
  <si>
    <t>Sprawozdanie (Delta) zamknięte. Brakuje wyceny odwodnienia, po czym możemy się spotkać celem ustalenia priorytetów i terminu zebrania.</t>
  </si>
  <si>
    <t>mar-kwi 16</t>
  </si>
  <si>
    <t>30.04.2016</t>
  </si>
  <si>
    <t>29.02.2016</t>
  </si>
  <si>
    <t>Zostało dogłosować uchwały</t>
  </si>
  <si>
    <t>otrzymałam wstępny projekt. Publikuję, przesyłam info zainterwsowanym, spotkanie "zamykające" organizujemy na 15 maja</t>
  </si>
  <si>
    <t>Odmowa przy pierwszej próbie. Projekt dostosowany. Jest zgoda "Falent". Wykonawca składa drugi wniosek o pozowlenie wodnoprawne</t>
  </si>
  <si>
    <t>Wszczęte drugie postępowanie wod-praw. Zbieram wstępne oferty na wykonanie</t>
  </si>
  <si>
    <t>decyzja przy układaniu wydatków z FR</t>
  </si>
  <si>
    <t>kupić, zamontować</t>
  </si>
  <si>
    <t>kupione, montaż na dniach</t>
  </si>
  <si>
    <t>gumowce chroniące płot przed samochodami</t>
  </si>
  <si>
    <t>zapychająca się kanalizacja</t>
  </si>
  <si>
    <t>doraźnie udrożnić, docelowo naprawić</t>
  </si>
  <si>
    <t>kanalizacja doraźnie udrożniona. Naprawa umówiona z wykonawcą na 6 maja</t>
  </si>
  <si>
    <t>maj-czer 16</t>
  </si>
  <si>
    <t xml:space="preserve"> ---&gt;</t>
  </si>
  <si>
    <t xml:space="preserve"> Pozwolenie wodnoprawne wydane pozytywnie. Wykonawca składa dokumenty do pozwolenia na budowę (wcześniej zgoda gminy na przejście przez ich działkę)</t>
  </si>
  <si>
    <t>Po drugim spotkaniu. Czekam na ostateczne poprawki &amp; plan pielęgnacji</t>
  </si>
  <si>
    <t>Done</t>
  </si>
  <si>
    <t>Pinguję ubezpieczyciela o decyzję. W międzyczasie wykonawca zaczął prace wykończeniowe.</t>
  </si>
  <si>
    <t>wspomagać</t>
  </si>
  <si>
    <t xml:space="preserve">nowy dostawca Internetu </t>
  </si>
  <si>
    <t>Przedstawiciel potwierdził możliwości techniczne. Staram się z nim skontaktować aby umówić się na montaż instalacji</t>
  </si>
  <si>
    <t>30.06.2016</t>
  </si>
  <si>
    <t>lip-sie 16</t>
  </si>
  <si>
    <t>30.08.2016</t>
  </si>
  <si>
    <t>A jednak sygnał jest słaby. Teraz kombinują jak dojść z kablem w ul. Godebskiego. Termin trudno przewidzieć</t>
  </si>
  <si>
    <t>Dalej pinguję i czekam :-(</t>
  </si>
  <si>
    <t>Rada gminy zgodziła się na nieodpłątną służebność. Wykonawcę pinguję o poprwaiony projekt. Po otrzymaniu papieró z gminy można skłądać o PNB.</t>
  </si>
  <si>
    <t>wrz-paź 16</t>
  </si>
  <si>
    <t>30.10.2016</t>
  </si>
  <si>
    <t>Ja straciłem nadzieję na nich :-( Zamykam temat.</t>
  </si>
  <si>
    <t>Przyznano odszkodowanie. Klapa rewizyjna opóźni się miesiąc. W międzyczasie uruchomię wykonawcę wykończenia, najwyżej kalpę zrobi się na samym końcu</t>
  </si>
  <si>
    <t>Pozostało ułożyć kilka płytek. Staram się znaleźć możliwość ich odpowiedniego docięcia.</t>
  </si>
  <si>
    <t>Done. Zamykam.</t>
  </si>
  <si>
    <t>Z końcem 10.2016. Złożone zostało zgłoszenie prac w powiecie (2-ga próba)</t>
  </si>
  <si>
    <t>list-gru 16</t>
  </si>
  <si>
    <t>średnia 2016</t>
  </si>
  <si>
    <t>31.12.2016</t>
  </si>
  <si>
    <t>done!. Zamykam temat.</t>
  </si>
  <si>
    <t>Powiat wniósł sporo uwag. Wykonawca kompletuje dokumenty pod kątem uwag aby złożyć wniosek 3-ci raz</t>
  </si>
  <si>
    <t>do wpisania w budżet 2017</t>
  </si>
  <si>
    <t>uzyskanie pozwolenia na budowę</t>
  </si>
  <si>
    <t>28.02.2017</t>
  </si>
  <si>
    <t>sprawozdanie gotowe, robię resztę materiałów</t>
  </si>
  <si>
    <t>sty-lut 17</t>
  </si>
  <si>
    <t>mar-kwi 17</t>
  </si>
  <si>
    <t>21.05.2017</t>
  </si>
  <si>
    <t>zebranie</t>
  </si>
  <si>
    <t>pozostało dozbierać głosy przed zebraniem</t>
  </si>
  <si>
    <t>Marta</t>
  </si>
  <si>
    <t>sterylizacja kotów</t>
  </si>
  <si>
    <t>gmina przyznała zabiegi dla 4-ch zwierzaków.  Wszytskie zoatły wykonane. Został jeszcze jeden zwierzak - aktulanie staram się go odłowić</t>
  </si>
  <si>
    <t>czekamy na warunki zabudowy z gminy</t>
  </si>
  <si>
    <t>zbieram oferty</t>
  </si>
  <si>
    <t>GDOŚ przesłał informację o wydłużeniu terminu rozpatrzenia odwołania</t>
  </si>
  <si>
    <t>maj-cze 17</t>
  </si>
  <si>
    <t>głosy zebrane. Teraz rozsyłam powiadomienia o zaliczkach i treści uchwał</t>
  </si>
  <si>
    <t>Wszytkie 6 szt. wyłapane i wykastrowane. Temat zamykam</t>
  </si>
  <si>
    <t>uchwała</t>
  </si>
  <si>
    <t>inwestycje AD 2017</t>
  </si>
  <si>
    <t>zebrać oferty, zlecić nadzorować</t>
  </si>
  <si>
    <t>zbieram oferty. Wystawiłem zapytania na "szukajfachowca.pl"</t>
  </si>
  <si>
    <t>30.06.2017</t>
  </si>
  <si>
    <t>lip-sie 17</t>
  </si>
  <si>
    <t xml:space="preserve">Łukasz </t>
  </si>
  <si>
    <t>31.08.2017</t>
  </si>
  <si>
    <t>done</t>
  </si>
  <si>
    <t>aktulanie urzędy piszą między sobą</t>
  </si>
  <si>
    <t>jest wykonawca. Męczę go o termin</t>
  </si>
  <si>
    <t>Dopinam oferty na monitoring i docieplenie strychu</t>
  </si>
  <si>
    <t>wrz-paź 17</t>
  </si>
  <si>
    <t>31.10.2017</t>
  </si>
  <si>
    <t>Zostało (izolacja balkonu 27 - w trakcie) &amp; naprawa kostki na parkingu</t>
  </si>
  <si>
    <t>Generalny Dyr. Wyraził zgodę! Kompletuję dokumenty do odesłania gminie</t>
  </si>
  <si>
    <t>sprawa połączona w wątku inwestycje. Tu zamykam</t>
  </si>
  <si>
    <t>ustawa</t>
  </si>
  <si>
    <t>przegląd kominiarsko-gazowy oraz ogólnobudowlany</t>
  </si>
  <si>
    <t>umówić wykonawców</t>
  </si>
  <si>
    <t>wykonawcy poumawiani na połowę listopada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</si>
</sst>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[$-415]d\ mmm\ yy;@"/>
    <numFmt numFmtId="167" formatCode="mmm/yyyy"/>
    <numFmt numFmtId="168" formatCode="[$-415]mmmm\ yy;@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zcionka tekstu podstawowego"/>
      <family val="0"/>
    </font>
    <font>
      <sz val="10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0"/>
      <name val="Czcionka tekstu podstawowego"/>
      <family val="0"/>
    </font>
    <font>
      <sz val="11"/>
      <name val="Czcionka tekstu podstawowego"/>
      <family val="2"/>
    </font>
    <font>
      <sz val="9"/>
      <name val="Czcionka tekstu podstawowego"/>
      <family val="0"/>
    </font>
    <font>
      <b/>
      <sz val="8"/>
      <name val="Czcionka tekstu podstawowego"/>
      <family val="2"/>
    </font>
    <font>
      <sz val="8"/>
      <name val="Czcionka tekstu podstawowego"/>
      <family val="2"/>
    </font>
    <font>
      <i/>
      <sz val="10"/>
      <name val="Czcionka tekstu podstawowego"/>
      <family val="0"/>
    </font>
    <font>
      <i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0"/>
      <color indexed="10"/>
      <name val="Czcionka tekstu podstawowego"/>
      <family val="0"/>
    </font>
    <font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color indexed="10"/>
      <name val="Czcionka tekstu podstawowego"/>
      <family val="2"/>
    </font>
    <font>
      <b/>
      <sz val="8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8"/>
      <color indexed="55"/>
      <name val="Czcionka tekstu podstawowego"/>
      <family val="2"/>
    </font>
    <font>
      <sz val="11"/>
      <color indexed="55"/>
      <name val="Czcionka tekstu podstawowego"/>
      <family val="2"/>
    </font>
    <font>
      <sz val="9"/>
      <color indexed="55"/>
      <name val="Czcionka tekstu podstawowego"/>
      <family val="2"/>
    </font>
    <font>
      <u val="single"/>
      <sz val="8"/>
      <color indexed="12"/>
      <name val="Czcionka tekstu podstawowego"/>
      <family val="2"/>
    </font>
    <font>
      <sz val="10"/>
      <color indexed="17"/>
      <name val="Czcionka tekstu podstawowego"/>
      <family val="0"/>
    </font>
    <font>
      <b/>
      <sz val="10"/>
      <color indexed="17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1"/>
      <name val="Czcionka tekstu podstawowego"/>
      <family val="0"/>
    </font>
    <font>
      <b/>
      <sz val="9"/>
      <name val="Czcionka tekstu podstawowego"/>
      <family val="0"/>
    </font>
    <font>
      <b/>
      <sz val="11"/>
      <color indexed="22"/>
      <name val="Czcionka tekstu podstawowego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zcionka tekstu podstawowego"/>
      <family val="0"/>
    </font>
    <font>
      <sz val="9"/>
      <color theme="1"/>
      <name val="Czcionka tekstu podstawowego"/>
      <family val="2"/>
    </font>
    <font>
      <sz val="6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rgb="FF000000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34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4" fontId="4" fillId="0" borderId="0" xfId="0" applyNumberFormat="1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7" fillId="0" borderId="0" xfId="44" applyAlignment="1" applyProtection="1">
      <alignment/>
      <protection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8" fontId="0" fillId="0" borderId="0" xfId="0" applyNumberFormat="1" applyAlignment="1">
      <alignment horizontal="right" vertical="center"/>
    </xf>
    <xf numFmtId="0" fontId="0" fillId="36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4" fontId="4" fillId="0" borderId="14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10" fontId="7" fillId="0" borderId="0" xfId="0" applyNumberFormat="1" applyFont="1" applyFill="1" applyAlignment="1">
      <alignment horizontal="center" vertical="center"/>
    </xf>
    <xf numFmtId="168" fontId="7" fillId="0" borderId="0" xfId="0" applyNumberFormat="1" applyFont="1" applyFill="1" applyAlignment="1">
      <alignment horizontal="right" vertical="center"/>
    </xf>
    <xf numFmtId="168" fontId="0" fillId="0" borderId="0" xfId="0" applyNumberFormat="1" applyFill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1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0" fontId="21" fillId="0" borderId="0" xfId="0" applyNumberFormat="1" applyFont="1" applyAlignment="1">
      <alignment horizontal="center" vertical="center"/>
    </xf>
    <xf numFmtId="168" fontId="21" fillId="0" borderId="0" xfId="0" applyNumberFormat="1" applyFont="1" applyFill="1" applyAlignment="1">
      <alignment horizontal="right" vertical="center"/>
    </xf>
    <xf numFmtId="14" fontId="21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0" fillId="0" borderId="0" xfId="0" applyNumberFormat="1" applyFill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4" fontId="4" fillId="37" borderId="18" xfId="0" applyNumberFormat="1" applyFont="1" applyFill="1" applyBorder="1" applyAlignment="1">
      <alignment horizontal="right" vertical="center"/>
    </xf>
    <xf numFmtId="0" fontId="12" fillId="37" borderId="18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72" fillId="37" borderId="18" xfId="0" applyFont="1" applyFill="1" applyBorder="1" applyAlignment="1">
      <alignment horizontal="left" vertical="center" wrapText="1"/>
    </xf>
    <xf numFmtId="0" fontId="2" fillId="37" borderId="19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5" fillId="37" borderId="18" xfId="0" applyFont="1" applyFill="1" applyBorder="1" applyAlignment="1">
      <alignment horizontal="left" vertical="center"/>
    </xf>
    <xf numFmtId="44" fontId="4" fillId="37" borderId="18" xfId="0" applyNumberFormat="1" applyFont="1" applyFill="1" applyBorder="1" applyAlignment="1">
      <alignment horizontal="left" vertical="center" wrapText="1"/>
    </xf>
    <xf numFmtId="0" fontId="5" fillId="37" borderId="18" xfId="0" applyFont="1" applyFill="1" applyBorder="1" applyAlignment="1">
      <alignment horizontal="left" vertical="top"/>
    </xf>
    <xf numFmtId="0" fontId="5" fillId="37" borderId="18" xfId="0" applyFont="1" applyFill="1" applyBorder="1" applyAlignment="1">
      <alignment horizontal="left" vertical="top" wrapText="1"/>
    </xf>
    <xf numFmtId="0" fontId="4" fillId="37" borderId="18" xfId="0" applyFont="1" applyFill="1" applyBorder="1" applyAlignment="1">
      <alignment horizontal="left" vertical="top"/>
    </xf>
    <xf numFmtId="0" fontId="4" fillId="37" borderId="18" xfId="0" applyFont="1" applyFill="1" applyBorder="1" applyAlignment="1">
      <alignment/>
    </xf>
    <xf numFmtId="14" fontId="67" fillId="38" borderId="0" xfId="0" applyNumberFormat="1" applyFont="1" applyFill="1" applyAlignment="1">
      <alignment horizontal="center" vertical="center"/>
    </xf>
    <xf numFmtId="0" fontId="67" fillId="38" borderId="0" xfId="0" applyFont="1" applyFill="1" applyAlignment="1">
      <alignment horizontal="center" vertical="center"/>
    </xf>
    <xf numFmtId="0" fontId="26" fillId="38" borderId="0" xfId="0" applyFont="1" applyFill="1" applyAlignment="1">
      <alignment horizontal="center" vertical="center"/>
    </xf>
    <xf numFmtId="0" fontId="27" fillId="38" borderId="0" xfId="0" applyFont="1" applyFill="1" applyAlignment="1">
      <alignment horizontal="center" vertical="center"/>
    </xf>
    <xf numFmtId="0" fontId="28" fillId="38" borderId="0" xfId="0" applyFont="1" applyFill="1" applyAlignment="1">
      <alignment horizontal="center" vertical="center"/>
    </xf>
    <xf numFmtId="0" fontId="29" fillId="38" borderId="0" xfId="0" applyFont="1" applyFill="1" applyAlignment="1">
      <alignment horizontal="center" vertical="center"/>
    </xf>
    <xf numFmtId="0" fontId="27" fillId="38" borderId="20" xfId="0" applyFont="1" applyFill="1" applyBorder="1" applyAlignment="1">
      <alignment horizontal="center" vertical="center"/>
    </xf>
    <xf numFmtId="0" fontId="27" fillId="38" borderId="0" xfId="0" applyFont="1" applyFill="1" applyBorder="1" applyAlignment="1">
      <alignment horizontal="center" vertical="center"/>
    </xf>
    <xf numFmtId="10" fontId="27" fillId="38" borderId="0" xfId="0" applyNumberFormat="1" applyFont="1" applyFill="1" applyBorder="1" applyAlignment="1">
      <alignment horizontal="center" vertical="center"/>
    </xf>
    <xf numFmtId="168" fontId="27" fillId="38" borderId="0" xfId="0" applyNumberFormat="1" applyFont="1" applyFill="1" applyAlignment="1">
      <alignment horizontal="right" vertical="center"/>
    </xf>
    <xf numFmtId="10" fontId="27" fillId="38" borderId="0" xfId="0" applyNumberFormat="1" applyFont="1" applyFill="1" applyAlignment="1">
      <alignment horizontal="center" vertical="center"/>
    </xf>
    <xf numFmtId="168" fontId="67" fillId="38" borderId="0" xfId="0" applyNumberFormat="1" applyFont="1" applyFill="1" applyAlignment="1">
      <alignment horizontal="right" vertical="center"/>
    </xf>
    <xf numFmtId="0" fontId="27" fillId="38" borderId="21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 wrapText="1"/>
    </xf>
    <xf numFmtId="0" fontId="5" fillId="12" borderId="0" xfId="0" applyFont="1" applyFill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4" fontId="4" fillId="0" borderId="17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wrapText="1"/>
    </xf>
    <xf numFmtId="0" fontId="4" fillId="37" borderId="19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37" borderId="25" xfId="0" applyFont="1" applyFill="1" applyBorder="1" applyAlignment="1">
      <alignment horizontal="left" vertical="center" wrapText="1"/>
    </xf>
    <xf numFmtId="0" fontId="12" fillId="37" borderId="20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center" wrapText="1"/>
    </xf>
    <xf numFmtId="44" fontId="4" fillId="37" borderId="20" xfId="0" applyNumberFormat="1" applyFont="1" applyFill="1" applyBorder="1" applyAlignment="1">
      <alignment horizontal="left" vertical="center" wrapText="1"/>
    </xf>
    <xf numFmtId="0" fontId="5" fillId="37" borderId="20" xfId="0" applyFont="1" applyFill="1" applyBorder="1" applyAlignment="1">
      <alignment horizontal="left" vertical="top" wrapText="1"/>
    </xf>
    <xf numFmtId="0" fontId="4" fillId="37" borderId="20" xfId="0" applyFont="1" applyFill="1" applyBorder="1" applyAlignment="1">
      <alignment horizontal="left" vertical="top" wrapText="1"/>
    </xf>
    <xf numFmtId="14" fontId="4" fillId="37" borderId="18" xfId="0" applyNumberFormat="1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left" vertical="center" wrapText="1"/>
    </xf>
    <xf numFmtId="0" fontId="5" fillId="37" borderId="25" xfId="0" applyFont="1" applyFill="1" applyBorder="1" applyAlignment="1">
      <alignment horizontal="left" vertical="center" wrapText="1"/>
    </xf>
    <xf numFmtId="0" fontId="25" fillId="37" borderId="18" xfId="0" applyFont="1" applyFill="1" applyBorder="1" applyAlignment="1">
      <alignment horizontal="left" vertical="center" wrapText="1"/>
    </xf>
    <xf numFmtId="44" fontId="24" fillId="37" borderId="18" xfId="0" applyNumberFormat="1" applyFont="1" applyFill="1" applyBorder="1" applyAlignment="1">
      <alignment horizontal="left" vertical="center" wrapText="1"/>
    </xf>
    <xf numFmtId="0" fontId="25" fillId="37" borderId="18" xfId="0" applyFont="1" applyFill="1" applyBorder="1" applyAlignment="1">
      <alignment horizontal="left" vertical="top" wrapText="1"/>
    </xf>
    <xf numFmtId="0" fontId="24" fillId="37" borderId="18" xfId="0" applyFont="1" applyFill="1" applyBorder="1" applyAlignment="1">
      <alignment horizontal="left" vertical="top" wrapText="1"/>
    </xf>
    <xf numFmtId="0" fontId="24" fillId="37" borderId="18" xfId="0" applyFont="1" applyFill="1" applyBorder="1" applyAlignment="1">
      <alignment wrapText="1"/>
    </xf>
    <xf numFmtId="0" fontId="4" fillId="37" borderId="18" xfId="0" applyFont="1" applyFill="1" applyBorder="1" applyAlignment="1">
      <alignment wrapText="1"/>
    </xf>
    <xf numFmtId="14" fontId="4" fillId="37" borderId="20" xfId="0" applyNumberFormat="1" applyFont="1" applyFill="1" applyBorder="1" applyAlignment="1">
      <alignment horizontal="right" vertical="center"/>
    </xf>
    <xf numFmtId="0" fontId="5" fillId="37" borderId="20" xfId="0" applyFont="1" applyFill="1" applyBorder="1" applyAlignment="1">
      <alignment horizontal="left" vertical="center" wrapText="1"/>
    </xf>
    <xf numFmtId="0" fontId="3" fillId="37" borderId="20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top" wrapText="1"/>
    </xf>
    <xf numFmtId="0" fontId="4" fillId="37" borderId="13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/>
    </xf>
    <xf numFmtId="0" fontId="5" fillId="37" borderId="20" xfId="0" applyFont="1" applyFill="1" applyBorder="1" applyAlignment="1">
      <alignment horizontal="left" vertical="center"/>
    </xf>
    <xf numFmtId="0" fontId="5" fillId="37" borderId="20" xfId="0" applyFont="1" applyFill="1" applyBorder="1" applyAlignment="1">
      <alignment horizontal="left" vertical="top"/>
    </xf>
    <xf numFmtId="0" fontId="4" fillId="37" borderId="20" xfId="0" applyFont="1" applyFill="1" applyBorder="1" applyAlignment="1">
      <alignment horizontal="left" vertical="top"/>
    </xf>
    <xf numFmtId="0" fontId="4" fillId="37" borderId="18" xfId="0" applyFont="1" applyFill="1" applyBorder="1" applyAlignment="1">
      <alignment horizontal="right" vertical="center"/>
    </xf>
    <xf numFmtId="0" fontId="4" fillId="37" borderId="25" xfId="0" applyFont="1" applyFill="1" applyBorder="1" applyAlignment="1">
      <alignment horizontal="left" vertical="center" wrapText="1"/>
    </xf>
    <xf numFmtId="0" fontId="3" fillId="37" borderId="18" xfId="0" applyFont="1" applyFill="1" applyBorder="1" applyAlignment="1">
      <alignment horizontal="left" vertical="center" wrapText="1"/>
    </xf>
    <xf numFmtId="0" fontId="2" fillId="37" borderId="18" xfId="0" applyFont="1" applyFill="1" applyBorder="1" applyAlignment="1">
      <alignment horizontal="right" vertical="center"/>
    </xf>
    <xf numFmtId="0" fontId="11" fillId="37" borderId="1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left" vertical="center" wrapText="1"/>
    </xf>
    <xf numFmtId="0" fontId="2" fillId="37" borderId="25" xfId="0" applyFont="1" applyFill="1" applyBorder="1" applyAlignment="1">
      <alignment horizontal="left" vertical="center" wrapText="1"/>
    </xf>
    <xf numFmtId="0" fontId="2" fillId="37" borderId="18" xfId="0" applyFont="1" applyFill="1" applyBorder="1" applyAlignment="1">
      <alignment horizontal="left" vertical="center" wrapText="1"/>
    </xf>
    <xf numFmtId="0" fontId="3" fillId="37" borderId="18" xfId="0" applyFont="1" applyFill="1" applyBorder="1" applyAlignment="1">
      <alignment horizontal="left" vertical="center" wrapText="1"/>
    </xf>
    <xf numFmtId="0" fontId="6" fillId="37" borderId="18" xfId="0" applyFont="1" applyFill="1" applyBorder="1" applyAlignment="1">
      <alignment horizontal="left" vertical="center"/>
    </xf>
    <xf numFmtId="44" fontId="2" fillId="37" borderId="18" xfId="0" applyNumberFormat="1" applyFont="1" applyFill="1" applyBorder="1" applyAlignment="1">
      <alignment horizontal="left" vertical="center" wrapText="1"/>
    </xf>
    <xf numFmtId="0" fontId="2" fillId="37" borderId="18" xfId="0" applyFont="1" applyFill="1" applyBorder="1" applyAlignment="1">
      <alignment horizontal="left" vertical="center"/>
    </xf>
    <xf numFmtId="0" fontId="6" fillId="37" borderId="18" xfId="0" applyFont="1" applyFill="1" applyBorder="1" applyAlignment="1">
      <alignment horizontal="left" vertical="top" wrapText="1"/>
    </xf>
    <xf numFmtId="0" fontId="6" fillId="37" borderId="18" xfId="0" applyFont="1" applyFill="1" applyBorder="1" applyAlignment="1">
      <alignment horizontal="left" vertical="top"/>
    </xf>
    <xf numFmtId="0" fontId="2" fillId="37" borderId="18" xfId="0" applyFont="1" applyFill="1" applyBorder="1" applyAlignment="1">
      <alignment horizontal="left" vertical="top"/>
    </xf>
    <xf numFmtId="0" fontId="2" fillId="37" borderId="18" xfId="0" applyFont="1" applyFill="1" applyBorder="1" applyAlignment="1">
      <alignment/>
    </xf>
    <xf numFmtId="0" fontId="4" fillId="37" borderId="19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center"/>
    </xf>
    <xf numFmtId="0" fontId="4" fillId="37" borderId="20" xfId="0" applyFont="1" applyFill="1" applyBorder="1" applyAlignment="1">
      <alignment horizontal="right" vertical="center"/>
    </xf>
    <xf numFmtId="0" fontId="4" fillId="37" borderId="26" xfId="0" applyFont="1" applyFill="1" applyBorder="1" applyAlignment="1">
      <alignment horizontal="left" vertical="center" wrapText="1"/>
    </xf>
    <xf numFmtId="0" fontId="4" fillId="37" borderId="27" xfId="0" applyFont="1" applyFill="1" applyBorder="1" applyAlignment="1">
      <alignment horizontal="left" vertical="center" wrapText="1"/>
    </xf>
    <xf numFmtId="0" fontId="3" fillId="37" borderId="27" xfId="0" applyFont="1" applyFill="1" applyBorder="1" applyAlignment="1">
      <alignment horizontal="left" vertical="center" wrapText="1"/>
    </xf>
    <xf numFmtId="0" fontId="4" fillId="37" borderId="13" xfId="0" applyFont="1" applyFill="1" applyBorder="1" applyAlignment="1">
      <alignment horizontal="left" vertical="center" wrapText="1"/>
    </xf>
    <xf numFmtId="0" fontId="23" fillId="37" borderId="18" xfId="44" applyFont="1" applyFill="1" applyBorder="1" applyAlignment="1" applyProtection="1">
      <alignment horizontal="left" vertical="center" wrapText="1"/>
      <protection/>
    </xf>
    <xf numFmtId="14" fontId="2" fillId="37" borderId="18" xfId="0" applyNumberFormat="1" applyFont="1" applyFill="1" applyBorder="1" applyAlignment="1">
      <alignment horizontal="right" vertical="center"/>
    </xf>
    <xf numFmtId="0" fontId="4" fillId="37" borderId="25" xfId="0" applyFont="1" applyFill="1" applyBorder="1" applyAlignment="1">
      <alignment vertical="center"/>
    </xf>
    <xf numFmtId="0" fontId="4" fillId="37" borderId="18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7" borderId="0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top" wrapText="1"/>
    </xf>
    <xf numFmtId="0" fontId="14" fillId="37" borderId="18" xfId="0" applyFont="1" applyFill="1" applyBorder="1" applyAlignment="1">
      <alignment horizontal="left" vertical="center"/>
    </xf>
    <xf numFmtId="0" fontId="4" fillId="37" borderId="20" xfId="0" applyFont="1" applyFill="1" applyBorder="1" applyAlignment="1">
      <alignment vertical="center" wrapText="1"/>
    </xf>
    <xf numFmtId="0" fontId="4" fillId="37" borderId="20" xfId="0" applyFont="1" applyFill="1" applyBorder="1" applyAlignment="1">
      <alignment horizontal="left" vertical="center"/>
    </xf>
    <xf numFmtId="0" fontId="4" fillId="37" borderId="18" xfId="0" applyFont="1" applyFill="1" applyBorder="1" applyAlignment="1">
      <alignment horizontal="right" vertical="center" wrapText="1"/>
    </xf>
    <xf numFmtId="0" fontId="3" fillId="37" borderId="18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6" fillId="37" borderId="20" xfId="0" applyFont="1" applyFill="1" applyBorder="1" applyAlignment="1">
      <alignment horizontal="left" vertical="center" wrapText="1"/>
    </xf>
    <xf numFmtId="0" fontId="4" fillId="37" borderId="25" xfId="0" applyFont="1" applyFill="1" applyBorder="1" applyAlignment="1">
      <alignment horizontal="left" vertical="center"/>
    </xf>
    <xf numFmtId="0" fontId="4" fillId="37" borderId="19" xfId="0" applyFont="1" applyFill="1" applyBorder="1" applyAlignment="1">
      <alignment horizontal="left" vertical="center"/>
    </xf>
    <xf numFmtId="0" fontId="14" fillId="37" borderId="18" xfId="0" applyFont="1" applyFill="1" applyBorder="1" applyAlignment="1">
      <alignment horizontal="left" vertical="center" wrapText="1"/>
    </xf>
    <xf numFmtId="0" fontId="2" fillId="37" borderId="20" xfId="0" applyFont="1" applyFill="1" applyBorder="1" applyAlignment="1">
      <alignment horizontal="left" vertical="center" wrapText="1"/>
    </xf>
    <xf numFmtId="164" fontId="4" fillId="37" borderId="18" xfId="0" applyNumberFormat="1" applyFont="1" applyFill="1" applyBorder="1" applyAlignment="1">
      <alignment horizontal="left" vertical="center" wrapText="1"/>
    </xf>
    <xf numFmtId="0" fontId="3" fillId="37" borderId="18" xfId="0" applyFont="1" applyFill="1" applyBorder="1" applyAlignment="1">
      <alignment horizontal="left" vertical="center"/>
    </xf>
    <xf numFmtId="0" fontId="4" fillId="37" borderId="18" xfId="0" applyFont="1" applyFill="1" applyBorder="1" applyAlignment="1">
      <alignment vertical="center" wrapText="1"/>
    </xf>
    <xf numFmtId="0" fontId="4" fillId="37" borderId="0" xfId="0" applyFont="1" applyFill="1" applyAlignment="1">
      <alignment horizontal="right" vertical="center" wrapText="1"/>
    </xf>
    <xf numFmtId="0" fontId="12" fillId="37" borderId="0" xfId="0" applyFont="1" applyFill="1" applyAlignment="1">
      <alignment horizontal="center" vertical="center" wrapText="1"/>
    </xf>
    <xf numFmtId="0" fontId="5" fillId="37" borderId="0" xfId="0" applyFont="1" applyFill="1" applyAlignment="1">
      <alignment horizontal="left" vertical="center" wrapText="1"/>
    </xf>
    <xf numFmtId="0" fontId="4" fillId="37" borderId="22" xfId="0" applyFont="1" applyFill="1" applyBorder="1" applyAlignment="1">
      <alignment horizontal="left" vertical="center" wrapText="1"/>
    </xf>
    <xf numFmtId="0" fontId="4" fillId="37" borderId="0" xfId="0" applyFont="1" applyFill="1" applyAlignment="1">
      <alignment horizontal="left" vertical="center" wrapText="1"/>
    </xf>
    <xf numFmtId="44" fontId="4" fillId="37" borderId="0" xfId="0" applyNumberFormat="1" applyFont="1" applyFill="1" applyBorder="1" applyAlignment="1">
      <alignment horizontal="left" vertical="center" wrapText="1"/>
    </xf>
    <xf numFmtId="0" fontId="4" fillId="37" borderId="0" xfId="0" applyFont="1" applyFill="1" applyAlignment="1">
      <alignment horizontal="left" vertical="top" wrapText="1"/>
    </xf>
    <xf numFmtId="0" fontId="4" fillId="37" borderId="0" xfId="0" applyFont="1" applyFill="1" applyBorder="1" applyAlignment="1">
      <alignment horizontal="left" vertical="top" wrapText="1"/>
    </xf>
    <xf numFmtId="0" fontId="4" fillId="37" borderId="0" xfId="0" applyFont="1" applyFill="1" applyAlignment="1">
      <alignment wrapText="1"/>
    </xf>
    <xf numFmtId="14" fontId="4" fillId="37" borderId="18" xfId="0" applyNumberFormat="1" applyFont="1" applyFill="1" applyBorder="1" applyAlignment="1">
      <alignment horizontal="center" vertical="center" wrapText="1"/>
    </xf>
    <xf numFmtId="0" fontId="14" fillId="37" borderId="18" xfId="0" applyFont="1" applyFill="1" applyBorder="1" applyAlignment="1">
      <alignment horizontal="left" vertical="center" wrapText="1"/>
    </xf>
    <xf numFmtId="0" fontId="3" fillId="37" borderId="18" xfId="0" applyFont="1" applyFill="1" applyBorder="1" applyAlignment="1">
      <alignment horizontal="left" vertical="center" wrapText="1"/>
    </xf>
    <xf numFmtId="0" fontId="3" fillId="37" borderId="19" xfId="0" applyFont="1" applyFill="1" applyBorder="1" applyAlignment="1">
      <alignment horizontal="left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4" fontId="4" fillId="0" borderId="20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wrapText="1"/>
    </xf>
    <xf numFmtId="0" fontId="5" fillId="0" borderId="2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0" fontId="7" fillId="39" borderId="0" xfId="0" applyNumberFormat="1" applyFont="1" applyFill="1" applyAlignment="1">
      <alignment horizontal="center" vertical="center"/>
    </xf>
    <xf numFmtId="0" fontId="28" fillId="0" borderId="0" xfId="0" applyFont="1" applyAlignment="1">
      <alignment/>
    </xf>
    <xf numFmtId="0" fontId="73" fillId="0" borderId="0" xfId="0" applyFont="1" applyAlignment="1">
      <alignment horizontal="right"/>
    </xf>
    <xf numFmtId="0" fontId="73" fillId="0" borderId="21" xfId="0" applyFont="1" applyFill="1" applyBorder="1" applyAlignment="1">
      <alignment/>
    </xf>
    <xf numFmtId="0" fontId="73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3" fillId="0" borderId="0" xfId="0" applyFont="1" applyAlignment="1">
      <alignment/>
    </xf>
    <xf numFmtId="0" fontId="73" fillId="0" borderId="13" xfId="0" applyFont="1" applyBorder="1" applyAlignment="1">
      <alignment/>
    </xf>
    <xf numFmtId="14" fontId="4" fillId="37" borderId="20" xfId="0" applyNumberFormat="1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wrapText="1"/>
    </xf>
    <xf numFmtId="0" fontId="4" fillId="37" borderId="18" xfId="0" applyFont="1" applyFill="1" applyBorder="1" applyAlignment="1">
      <alignment horizontal="left" vertical="top" wrapText="1"/>
    </xf>
    <xf numFmtId="0" fontId="4" fillId="37" borderId="19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74" fillId="0" borderId="0" xfId="0" applyFont="1" applyAlignment="1">
      <alignment/>
    </xf>
    <xf numFmtId="14" fontId="74" fillId="0" borderId="0" xfId="0" applyNumberFormat="1" applyFont="1" applyAlignment="1">
      <alignment/>
    </xf>
    <xf numFmtId="0" fontId="73" fillId="0" borderId="13" xfId="0" applyFont="1" applyFill="1" applyBorder="1" applyAlignment="1">
      <alignment/>
    </xf>
    <xf numFmtId="0" fontId="73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10" fontId="7" fillId="37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/>
    </xf>
    <xf numFmtId="0" fontId="28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75" fillId="0" borderId="0" xfId="0" applyFont="1" applyAlignment="1">
      <alignment/>
    </xf>
    <xf numFmtId="0" fontId="73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73" fillId="0" borderId="13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3" fillId="37" borderId="18" xfId="0" applyFont="1" applyFill="1" applyBorder="1" applyAlignment="1">
      <alignment horizontal="left" vertical="center" wrapText="1"/>
    </xf>
    <xf numFmtId="0" fontId="3" fillId="37" borderId="20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0" xfId="0" applyFont="1" applyAlignment="1">
      <alignment/>
    </xf>
    <xf numFmtId="0" fontId="73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76" fillId="0" borderId="13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38" borderId="0" xfId="0" applyNumberForma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15" fillId="38" borderId="0" xfId="0" applyFont="1" applyFill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64" fillId="0" borderId="13" xfId="52" applyBorder="1">
      <alignment/>
      <protection/>
    </xf>
    <xf numFmtId="14" fontId="4" fillId="37" borderId="0" xfId="0" applyNumberFormat="1" applyFont="1" applyFill="1" applyAlignment="1">
      <alignment horizontal="center" vertical="center"/>
    </xf>
    <xf numFmtId="0" fontId="5" fillId="37" borderId="0" xfId="0" applyFont="1" applyFill="1" applyAlignment="1">
      <alignment horizontal="left" vertical="center" wrapText="1"/>
    </xf>
    <xf numFmtId="0" fontId="4" fillId="37" borderId="22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left" vertical="center"/>
    </xf>
    <xf numFmtId="0" fontId="4" fillId="37" borderId="0" xfId="0" applyFont="1" applyFill="1" applyAlignment="1">
      <alignment horizontal="left" vertical="top"/>
    </xf>
    <xf numFmtId="0" fontId="4" fillId="37" borderId="0" xfId="0" applyFont="1" applyFill="1" applyBorder="1" applyAlignment="1">
      <alignment horizontal="left" vertical="top"/>
    </xf>
    <xf numFmtId="0" fontId="4" fillId="37" borderId="0" xfId="0" applyFont="1" applyFill="1" applyAlignment="1">
      <alignment/>
    </xf>
    <xf numFmtId="0" fontId="5" fillId="0" borderId="18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4" fontId="4" fillId="0" borderId="18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wrapText="1"/>
    </xf>
    <xf numFmtId="14" fontId="4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4" fillId="0" borderId="13" xfId="0" applyFont="1" applyFill="1" applyBorder="1" applyAlignment="1">
      <alignment/>
    </xf>
    <xf numFmtId="14" fontId="4" fillId="37" borderId="20" xfId="0" applyNumberFormat="1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left" vertical="center" wrapText="1"/>
    </xf>
    <xf numFmtId="0" fontId="4" fillId="37" borderId="15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Uwaga 2 2" xfId="62"/>
    <cellStyle name="Uwaga 3" xfId="63"/>
    <cellStyle name="Currency" xfId="64"/>
    <cellStyle name="Currency [0]" xfId="65"/>
    <cellStyle name="Złe" xfId="66"/>
  </cellStyles>
  <dxfs count="3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arsystemy.pl/halogen-led-czujnikiem-zmierzchu-ruchu-solar-akumulator-p-694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erzy@viessmannserwis.waw.p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54"/>
  <sheetViews>
    <sheetView tabSelected="1" zoomScale="85" zoomScaleNormal="85" zoomScalePageLayoutView="0" workbookViewId="0" topLeftCell="A1">
      <selection activeCell="E2" sqref="E2"/>
    </sheetView>
  </sheetViews>
  <sheetFormatPr defaultColWidth="8.796875" defaultRowHeight="14.25"/>
  <cols>
    <col min="1" max="1" width="11.09765625" style="3" customWidth="1"/>
    <col min="2" max="2" width="11.5" style="5" customWidth="1"/>
    <col min="3" max="3" width="24" style="6" customWidth="1"/>
    <col min="4" max="4" width="33.59765625" style="140" customWidth="1"/>
    <col min="5" max="19" width="33.59765625" style="16" customWidth="1"/>
    <col min="20" max="20" width="44.3984375" style="16" customWidth="1"/>
    <col min="21" max="21" width="33.59765625" style="16" customWidth="1"/>
    <col min="22" max="22" width="41.8984375" style="58" customWidth="1"/>
    <col min="23" max="28" width="37.09765625" style="58" customWidth="1"/>
    <col min="29" max="29" width="46" style="10" customWidth="1"/>
    <col min="30" max="30" width="37.09765625" style="16" customWidth="1"/>
    <col min="31" max="31" width="39.59765625" style="16" customWidth="1"/>
    <col min="32" max="32" width="45" style="16" customWidth="1"/>
    <col min="33" max="33" width="38.8984375" style="16" bestFit="1" customWidth="1"/>
    <col min="34" max="34" width="38.09765625" style="16" customWidth="1"/>
    <col min="35" max="35" width="27.5" style="16" customWidth="1"/>
    <col min="36" max="37" width="35.09765625" style="16" customWidth="1"/>
    <col min="38" max="38" width="38.5" style="16" customWidth="1"/>
    <col min="39" max="39" width="29.3984375" style="16" customWidth="1"/>
    <col min="40" max="40" width="25.8984375" style="16" customWidth="1"/>
    <col min="41" max="41" width="23.59765625" style="16" customWidth="1"/>
    <col min="42" max="42" width="25" style="16" customWidth="1"/>
    <col min="43" max="43" width="27.3984375" style="16" customWidth="1"/>
    <col min="44" max="44" width="25" style="16" customWidth="1"/>
    <col min="45" max="45" width="27.5" style="16" customWidth="1"/>
    <col min="46" max="46" width="21.59765625" style="16" customWidth="1"/>
    <col min="47" max="48" width="23.8984375" style="16" customWidth="1"/>
    <col min="49" max="49" width="24.3984375" style="16" customWidth="1"/>
    <col min="50" max="50" width="22.5" style="15" customWidth="1"/>
    <col min="51" max="51" width="19.5" style="16" customWidth="1"/>
    <col min="52" max="52" width="21.8984375" style="16" customWidth="1"/>
    <col min="53" max="53" width="17.09765625" style="16" customWidth="1"/>
    <col min="54" max="54" width="21.59765625" style="16" customWidth="1"/>
    <col min="55" max="55" width="28" style="16" customWidth="1"/>
    <col min="56" max="57" width="27.5" style="16" customWidth="1"/>
    <col min="58" max="58" width="24.5" style="16" customWidth="1"/>
    <col min="59" max="59" width="28" style="16" customWidth="1"/>
    <col min="60" max="60" width="19.69921875" style="15" customWidth="1"/>
    <col min="61" max="61" width="24.5" style="15" customWidth="1"/>
    <col min="62" max="63" width="24.8984375" style="16" customWidth="1"/>
    <col min="64" max="64" width="23.19921875" style="23" customWidth="1"/>
    <col min="65" max="65" width="19.69921875" style="15" customWidth="1"/>
    <col min="66" max="66" width="21.8984375" style="15" customWidth="1"/>
    <col min="67" max="67" width="24.69921875" style="15" customWidth="1"/>
    <col min="68" max="68" width="30.59765625" style="18" customWidth="1"/>
    <col min="69" max="69" width="23.69921875" style="16" customWidth="1"/>
    <col min="70" max="70" width="33.19921875" style="15" customWidth="1"/>
    <col min="71" max="71" width="22" style="15" customWidth="1"/>
    <col min="72" max="72" width="18.09765625" style="16" customWidth="1"/>
    <col min="73" max="73" width="24.69921875" style="15" customWidth="1"/>
    <col min="74" max="74" width="38" style="15" customWidth="1"/>
    <col min="75" max="75" width="21.19921875" style="15" customWidth="1"/>
    <col min="76" max="76" width="27.3984375" style="15" customWidth="1"/>
    <col min="77" max="77" width="32" style="15" customWidth="1"/>
    <col min="78" max="78" width="34.69921875" style="15" customWidth="1"/>
    <col min="79" max="79" width="24" style="15" customWidth="1"/>
    <col min="80" max="80" width="33.69921875" style="15" customWidth="1"/>
    <col min="81" max="81" width="37.5" style="9" customWidth="1"/>
    <col min="82" max="82" width="27.59765625" style="13" customWidth="1"/>
    <col min="83" max="83" width="34.8984375" style="11" customWidth="1"/>
    <col min="84" max="103" width="9" style="13" customWidth="1"/>
    <col min="104" max="16384" width="9" style="2" customWidth="1"/>
  </cols>
  <sheetData>
    <row r="1" spans="1:79" ht="12.75">
      <c r="A1" s="1" t="s">
        <v>449</v>
      </c>
      <c r="AE1" s="15" t="s">
        <v>526</v>
      </c>
      <c r="AF1" s="15"/>
      <c r="AG1" s="15"/>
      <c r="AH1" s="15"/>
      <c r="AI1" s="15"/>
      <c r="AJ1" s="15"/>
      <c r="AK1" s="15"/>
      <c r="AL1" s="15"/>
      <c r="AM1" s="15"/>
      <c r="AN1" s="15"/>
      <c r="AO1" s="15"/>
      <c r="AR1" s="20"/>
      <c r="AS1" s="20"/>
      <c r="AU1" s="20"/>
      <c r="AV1" s="20"/>
      <c r="AW1" s="20"/>
      <c r="AX1" s="14"/>
      <c r="AZ1" s="20"/>
      <c r="BA1" s="20"/>
      <c r="BB1" s="20"/>
      <c r="BC1" s="20"/>
      <c r="BD1" s="20"/>
      <c r="BE1" s="20"/>
      <c r="BG1" s="20"/>
      <c r="BH1" s="14"/>
      <c r="BI1" s="14"/>
      <c r="BJ1" s="20"/>
      <c r="BK1" s="20"/>
      <c r="BM1" s="14"/>
      <c r="BN1" s="14"/>
      <c r="BO1" s="14"/>
      <c r="BP1" s="22"/>
      <c r="BQ1" s="20"/>
      <c r="BR1" s="14"/>
      <c r="BS1" s="14"/>
      <c r="BT1" s="20"/>
      <c r="BU1" s="14"/>
      <c r="BV1" s="14"/>
      <c r="BW1" s="14"/>
      <c r="BX1" s="14"/>
      <c r="BY1" s="14"/>
      <c r="BZ1" s="14"/>
      <c r="CA1" s="14"/>
    </row>
    <row r="2" spans="1:34" ht="12.75">
      <c r="A2" s="19" t="s">
        <v>401</v>
      </c>
      <c r="B2" s="17" t="s">
        <v>429</v>
      </c>
      <c r="C2" s="320" t="s">
        <v>491</v>
      </c>
      <c r="D2" s="141" t="s">
        <v>493</v>
      </c>
      <c r="E2" s="264" t="s">
        <v>1294</v>
      </c>
      <c r="F2" s="264" t="s">
        <v>1294</v>
      </c>
      <c r="G2" s="291" t="str">
        <f>H2</f>
        <v>Łukasz</v>
      </c>
      <c r="H2" s="291" t="str">
        <f>I2</f>
        <v>Łukasz</v>
      </c>
      <c r="I2" s="264" t="s">
        <v>439</v>
      </c>
      <c r="J2" s="264" t="s">
        <v>439</v>
      </c>
      <c r="K2" s="264" t="s">
        <v>439</v>
      </c>
      <c r="L2" s="264" t="s">
        <v>439</v>
      </c>
      <c r="M2" s="264" t="s">
        <v>439</v>
      </c>
      <c r="N2" s="264" t="s">
        <v>439</v>
      </c>
      <c r="O2" s="264" t="s">
        <v>439</v>
      </c>
      <c r="P2" s="264" t="s">
        <v>439</v>
      </c>
      <c r="Q2" s="264" t="s">
        <v>439</v>
      </c>
      <c r="R2" s="264" t="s">
        <v>439</v>
      </c>
      <c r="S2" s="264" t="s">
        <v>439</v>
      </c>
      <c r="T2" s="101" t="s">
        <v>439</v>
      </c>
      <c r="U2" s="101" t="s">
        <v>439</v>
      </c>
      <c r="V2" s="101" t="s">
        <v>439</v>
      </c>
      <c r="W2" s="101" t="s">
        <v>1092</v>
      </c>
      <c r="X2" s="98" t="s">
        <v>552</v>
      </c>
      <c r="Y2" s="98" t="s">
        <v>1057</v>
      </c>
      <c r="Z2" s="98" t="s">
        <v>1021</v>
      </c>
      <c r="AA2" s="94" t="s">
        <v>804</v>
      </c>
      <c r="AB2" s="94" t="s">
        <v>804</v>
      </c>
      <c r="AC2" s="94" t="s">
        <v>804</v>
      </c>
      <c r="AD2" s="92" t="s">
        <v>804</v>
      </c>
      <c r="AE2" s="92" t="s">
        <v>804</v>
      </c>
      <c r="AF2" s="92" t="s">
        <v>804</v>
      </c>
      <c r="AG2" s="16" t="s">
        <v>439</v>
      </c>
      <c r="AH2" s="16" t="s">
        <v>439</v>
      </c>
    </row>
    <row r="3" spans="1:82" ht="12.75" customHeight="1">
      <c r="A3" s="129" t="s">
        <v>967</v>
      </c>
      <c r="B3" s="128"/>
      <c r="C3" s="321"/>
      <c r="D3" s="141" t="s">
        <v>492</v>
      </c>
      <c r="E3" s="264" t="s">
        <v>1301</v>
      </c>
      <c r="F3" s="264" t="s">
        <v>1295</v>
      </c>
      <c r="G3" s="264" t="s">
        <v>1292</v>
      </c>
      <c r="H3" s="264" t="s">
        <v>1276</v>
      </c>
      <c r="I3" s="264" t="s">
        <v>1272</v>
      </c>
      <c r="J3" s="264" t="s">
        <v>1267</v>
      </c>
      <c r="K3" s="264" t="s">
        <v>1259</v>
      </c>
      <c r="L3" s="264" t="s">
        <v>1254</v>
      </c>
      <c r="M3" s="264" t="s">
        <v>1252</v>
      </c>
      <c r="N3" s="264" t="s">
        <v>1230</v>
      </c>
      <c r="O3" s="264" t="s">
        <v>1231</v>
      </c>
      <c r="P3" s="264" t="s">
        <v>1213</v>
      </c>
      <c r="Q3" s="264" t="s">
        <v>1189</v>
      </c>
      <c r="R3" s="264" t="s">
        <v>1172</v>
      </c>
      <c r="S3" s="264" t="s">
        <v>1167</v>
      </c>
      <c r="T3" s="101" t="s">
        <v>1142</v>
      </c>
      <c r="U3" s="101" t="s">
        <v>1124</v>
      </c>
      <c r="V3" s="101" t="s">
        <v>1123</v>
      </c>
      <c r="W3" s="99" t="s">
        <v>1088</v>
      </c>
      <c r="X3" s="99" t="s">
        <v>551</v>
      </c>
      <c r="Y3" s="98" t="s">
        <v>1058</v>
      </c>
      <c r="Z3" s="98" t="s">
        <v>1022</v>
      </c>
      <c r="AA3" s="95" t="s">
        <v>497</v>
      </c>
      <c r="AB3" s="95" t="s">
        <v>942</v>
      </c>
      <c r="AC3" s="95" t="s">
        <v>884</v>
      </c>
      <c r="AD3" s="97" t="s">
        <v>877</v>
      </c>
      <c r="AE3" s="92" t="s">
        <v>107</v>
      </c>
      <c r="AF3" s="92" t="s">
        <v>806</v>
      </c>
      <c r="AG3" s="16" t="s">
        <v>404</v>
      </c>
      <c r="AH3" s="16" t="s">
        <v>362</v>
      </c>
      <c r="AI3" s="16" t="s">
        <v>351</v>
      </c>
      <c r="AJ3" s="16" t="s">
        <v>336</v>
      </c>
      <c r="AK3" s="16" t="s">
        <v>313</v>
      </c>
      <c r="AL3" s="16" t="s">
        <v>284</v>
      </c>
      <c r="AM3" s="16" t="s">
        <v>266</v>
      </c>
      <c r="AN3" s="16" t="s">
        <v>265</v>
      </c>
      <c r="AO3" s="16" t="s">
        <v>247</v>
      </c>
      <c r="AP3" s="16" t="s">
        <v>230</v>
      </c>
      <c r="AQ3" s="16" t="s">
        <v>211</v>
      </c>
      <c r="AR3" s="16" t="s">
        <v>178</v>
      </c>
      <c r="AS3" s="16" t="s">
        <v>164</v>
      </c>
      <c r="AT3" s="16" t="s">
        <v>149</v>
      </c>
      <c r="AU3" s="16" t="s">
        <v>93</v>
      </c>
      <c r="AV3" s="16" t="s">
        <v>80</v>
      </c>
      <c r="AW3" s="16" t="s">
        <v>63</v>
      </c>
      <c r="AX3" s="15" t="s">
        <v>32</v>
      </c>
      <c r="AY3" s="16" t="s">
        <v>1085</v>
      </c>
      <c r="AZ3" s="16" t="s">
        <v>1000</v>
      </c>
      <c r="BA3" s="16" t="s">
        <v>995</v>
      </c>
      <c r="BB3" s="16" t="s">
        <v>968</v>
      </c>
      <c r="BC3" s="16" t="s">
        <v>954</v>
      </c>
      <c r="BD3" s="16" t="s">
        <v>933</v>
      </c>
      <c r="BE3" s="16" t="s">
        <v>910</v>
      </c>
      <c r="BF3" s="16" t="s">
        <v>895</v>
      </c>
      <c r="BG3" s="16" t="s">
        <v>826</v>
      </c>
      <c r="BH3" s="15" t="s">
        <v>818</v>
      </c>
      <c r="BI3" s="15" t="s">
        <v>790</v>
      </c>
      <c r="BJ3" s="16" t="s">
        <v>773</v>
      </c>
      <c r="BK3" s="16" t="s">
        <v>727</v>
      </c>
      <c r="BL3" s="23" t="s">
        <v>715</v>
      </c>
      <c r="BM3" s="15" t="s">
        <v>713</v>
      </c>
      <c r="BN3" s="15" t="s">
        <v>702</v>
      </c>
      <c r="BO3" s="15" t="s">
        <v>686</v>
      </c>
      <c r="BP3" s="18" t="s">
        <v>668</v>
      </c>
      <c r="BQ3" s="16" t="s">
        <v>665</v>
      </c>
      <c r="BR3" s="15" t="s">
        <v>645</v>
      </c>
      <c r="BS3" s="15" t="s">
        <v>640</v>
      </c>
      <c r="BT3" s="16" t="s">
        <v>622</v>
      </c>
      <c r="BU3" s="15" t="s">
        <v>618</v>
      </c>
      <c r="BV3" s="15" t="s">
        <v>589</v>
      </c>
      <c r="BW3" s="15" t="s">
        <v>569</v>
      </c>
      <c r="BX3" s="15" t="s">
        <v>582</v>
      </c>
      <c r="BY3" s="15" t="s">
        <v>545</v>
      </c>
      <c r="BZ3" s="15" t="s">
        <v>543</v>
      </c>
      <c r="CA3" s="18" t="s">
        <v>516</v>
      </c>
      <c r="CB3" s="15" t="s">
        <v>509</v>
      </c>
      <c r="CC3" s="9" t="s">
        <v>469</v>
      </c>
      <c r="CD3" s="13" t="s">
        <v>461</v>
      </c>
    </row>
    <row r="5" spans="1:103" s="66" customFormat="1" ht="29.25" customHeight="1" thickBot="1">
      <c r="A5" s="67" t="s">
        <v>427</v>
      </c>
      <c r="B5" s="59" t="s">
        <v>428</v>
      </c>
      <c r="C5" s="60" t="s">
        <v>426</v>
      </c>
      <c r="D5" s="142" t="s">
        <v>1111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60"/>
      <c r="W5" s="60"/>
      <c r="X5" s="60"/>
      <c r="Y5" s="60"/>
      <c r="Z5" s="60"/>
      <c r="AA5" s="60"/>
      <c r="AB5" s="60"/>
      <c r="AC5" s="96"/>
      <c r="AD5" s="60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0"/>
      <c r="AS5" s="60"/>
      <c r="AT5" s="61"/>
      <c r="AU5" s="60"/>
      <c r="AV5" s="60"/>
      <c r="AW5" s="60"/>
      <c r="AX5" s="60"/>
      <c r="AY5" s="61"/>
      <c r="AZ5" s="60"/>
      <c r="BA5" s="60"/>
      <c r="BB5" s="60"/>
      <c r="BC5" s="60"/>
      <c r="BD5" s="60"/>
      <c r="BE5" s="60"/>
      <c r="BF5" s="61"/>
      <c r="BG5" s="60"/>
      <c r="BH5" s="60"/>
      <c r="BI5" s="60"/>
      <c r="BJ5" s="60"/>
      <c r="BK5" s="60"/>
      <c r="BL5" s="62"/>
      <c r="BM5" s="60"/>
      <c r="BN5" s="60"/>
      <c r="BO5" s="60"/>
      <c r="BP5" s="64"/>
      <c r="BQ5" s="60"/>
      <c r="BR5" s="60"/>
      <c r="BS5" s="60"/>
      <c r="BT5" s="60"/>
      <c r="BU5" s="60"/>
      <c r="BV5" s="60"/>
      <c r="BW5" s="60"/>
      <c r="BX5" s="63">
        <v>8</v>
      </c>
      <c r="BY5" s="63">
        <v>7</v>
      </c>
      <c r="BZ5" s="63">
        <v>6</v>
      </c>
      <c r="CA5" s="63">
        <v>5</v>
      </c>
      <c r="CB5" s="63">
        <v>4</v>
      </c>
      <c r="CC5" s="63">
        <v>3</v>
      </c>
      <c r="CD5" s="63">
        <v>2</v>
      </c>
      <c r="CE5" s="63">
        <v>1</v>
      </c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</row>
    <row r="6" spans="1:103" s="138" customFormat="1" ht="7.5" customHeight="1">
      <c r="A6" s="131"/>
      <c r="B6" s="132"/>
      <c r="C6" s="133"/>
      <c r="D6" s="14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3"/>
      <c r="AS6" s="133"/>
      <c r="AT6" s="134"/>
      <c r="AU6" s="133"/>
      <c r="AV6" s="133"/>
      <c r="AW6" s="133"/>
      <c r="AX6" s="133"/>
      <c r="AY6" s="134"/>
      <c r="AZ6" s="133"/>
      <c r="BA6" s="133"/>
      <c r="BB6" s="133"/>
      <c r="BC6" s="133"/>
      <c r="BD6" s="133"/>
      <c r="BE6" s="133"/>
      <c r="BF6" s="134"/>
      <c r="BG6" s="133"/>
      <c r="BH6" s="133"/>
      <c r="BI6" s="133"/>
      <c r="BJ6" s="133"/>
      <c r="BK6" s="133"/>
      <c r="BL6" s="135"/>
      <c r="BM6" s="133"/>
      <c r="BN6" s="133"/>
      <c r="BO6" s="133"/>
      <c r="BP6" s="100"/>
      <c r="BQ6" s="133"/>
      <c r="BR6" s="133"/>
      <c r="BS6" s="133"/>
      <c r="BT6" s="133"/>
      <c r="BU6" s="133"/>
      <c r="BV6" s="133"/>
      <c r="BW6" s="133"/>
      <c r="BX6" s="136"/>
      <c r="BY6" s="136"/>
      <c r="BZ6" s="136"/>
      <c r="CA6" s="136"/>
      <c r="CB6" s="136"/>
      <c r="CC6" s="136"/>
      <c r="CD6" s="136"/>
      <c r="CE6" s="136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</row>
    <row r="7" spans="1:103" s="309" customFormat="1" ht="37.5" customHeight="1">
      <c r="A7" s="310">
        <v>43008</v>
      </c>
      <c r="B7" s="303" t="s">
        <v>1305</v>
      </c>
      <c r="C7" s="311" t="s">
        <v>1306</v>
      </c>
      <c r="D7" s="312" t="s">
        <v>1307</v>
      </c>
      <c r="E7" s="313" t="s">
        <v>1308</v>
      </c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4"/>
      <c r="AS7" s="304"/>
      <c r="AT7" s="305"/>
      <c r="AU7" s="304"/>
      <c r="AV7" s="304"/>
      <c r="AW7" s="304"/>
      <c r="AX7" s="304"/>
      <c r="AY7" s="305"/>
      <c r="AZ7" s="304"/>
      <c r="BA7" s="304"/>
      <c r="BB7" s="304"/>
      <c r="BC7" s="304"/>
      <c r="BD7" s="304"/>
      <c r="BE7" s="304"/>
      <c r="BF7" s="305"/>
      <c r="BG7" s="304"/>
      <c r="BH7" s="304"/>
      <c r="BI7" s="304"/>
      <c r="BJ7" s="304"/>
      <c r="BK7" s="304"/>
      <c r="BL7" s="306"/>
      <c r="BM7" s="304"/>
      <c r="BN7" s="304"/>
      <c r="BO7" s="304"/>
      <c r="BP7" s="302"/>
      <c r="BQ7" s="304"/>
      <c r="BR7" s="304"/>
      <c r="BS7" s="304"/>
      <c r="BT7" s="304"/>
      <c r="BU7" s="304"/>
      <c r="BV7" s="304"/>
      <c r="BW7" s="304"/>
      <c r="BX7" s="307"/>
      <c r="BY7" s="307"/>
      <c r="BZ7" s="307"/>
      <c r="CA7" s="307"/>
      <c r="CB7" s="307"/>
      <c r="CC7" s="307"/>
      <c r="CD7" s="307"/>
      <c r="CE7" s="307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</row>
    <row r="8" spans="1:103" s="309" customFormat="1" ht="38.25" customHeight="1">
      <c r="A8" s="310">
        <v>42901</v>
      </c>
      <c r="B8" s="303" t="s">
        <v>1288</v>
      </c>
      <c r="C8" s="311" t="s">
        <v>1289</v>
      </c>
      <c r="D8" s="312" t="s">
        <v>1290</v>
      </c>
      <c r="E8" s="313" t="s">
        <v>1302</v>
      </c>
      <c r="F8" s="313" t="s">
        <v>1299</v>
      </c>
      <c r="G8" s="313" t="s">
        <v>1291</v>
      </c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4"/>
      <c r="AS8" s="304"/>
      <c r="AT8" s="305"/>
      <c r="AU8" s="304"/>
      <c r="AV8" s="304"/>
      <c r="AW8" s="304"/>
      <c r="AX8" s="304"/>
      <c r="AY8" s="305"/>
      <c r="AZ8" s="304"/>
      <c r="BA8" s="304"/>
      <c r="BB8" s="304"/>
      <c r="BC8" s="304"/>
      <c r="BD8" s="304"/>
      <c r="BE8" s="304"/>
      <c r="BF8" s="305"/>
      <c r="BG8" s="304"/>
      <c r="BH8" s="304"/>
      <c r="BI8" s="304"/>
      <c r="BJ8" s="304"/>
      <c r="BK8" s="304"/>
      <c r="BL8" s="306"/>
      <c r="BM8" s="304"/>
      <c r="BN8" s="304"/>
      <c r="BO8" s="304"/>
      <c r="BP8" s="302"/>
      <c r="BQ8" s="304"/>
      <c r="BR8" s="304"/>
      <c r="BS8" s="304"/>
      <c r="BT8" s="304"/>
      <c r="BU8" s="304"/>
      <c r="BV8" s="304"/>
      <c r="BW8" s="304"/>
      <c r="BX8" s="307"/>
      <c r="BY8" s="307"/>
      <c r="BZ8" s="307"/>
      <c r="CA8" s="307"/>
      <c r="CB8" s="307"/>
      <c r="CC8" s="307"/>
      <c r="CD8" s="307"/>
      <c r="CE8" s="307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</row>
    <row r="9" spans="1:103" s="236" customFormat="1" ht="51.75" customHeight="1">
      <c r="A9" s="229">
        <v>41993</v>
      </c>
      <c r="B9" s="230" t="s">
        <v>439</v>
      </c>
      <c r="C9" s="237" t="s">
        <v>1137</v>
      </c>
      <c r="D9" s="238" t="s">
        <v>1271</v>
      </c>
      <c r="E9" s="239" t="s">
        <v>1303</v>
      </c>
      <c r="F9" s="239" t="s">
        <v>1297</v>
      </c>
      <c r="G9" s="239"/>
      <c r="H9" s="239" t="s">
        <v>1284</v>
      </c>
      <c r="I9" s="239" t="s">
        <v>1282</v>
      </c>
      <c r="J9" s="239" t="s">
        <v>1269</v>
      </c>
      <c r="K9" s="239" t="s">
        <v>1264</v>
      </c>
      <c r="L9" s="239" t="s">
        <v>1257</v>
      </c>
      <c r="M9" s="239" t="s">
        <v>1245</v>
      </c>
      <c r="N9" s="239" t="s">
        <v>1235</v>
      </c>
      <c r="O9" s="239" t="s">
        <v>1234</v>
      </c>
      <c r="P9" s="239" t="s">
        <v>1219</v>
      </c>
      <c r="Q9" s="239" t="s">
        <v>1194</v>
      </c>
      <c r="R9" s="239" t="s">
        <v>1195</v>
      </c>
      <c r="S9" s="239" t="s">
        <v>1196</v>
      </c>
      <c r="T9" s="239" t="s">
        <v>1138</v>
      </c>
      <c r="U9" s="239" t="s">
        <v>1125</v>
      </c>
      <c r="V9" s="239" t="s">
        <v>1120</v>
      </c>
      <c r="W9" s="231"/>
      <c r="X9" s="231"/>
      <c r="Y9" s="231"/>
      <c r="Z9" s="231"/>
      <c r="AA9" s="231"/>
      <c r="AB9" s="231"/>
      <c r="AC9" s="231"/>
      <c r="AD9" s="231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1"/>
      <c r="AS9" s="231"/>
      <c r="AT9" s="232"/>
      <c r="AU9" s="231"/>
      <c r="AV9" s="231"/>
      <c r="AW9" s="231"/>
      <c r="AX9" s="231"/>
      <c r="AY9" s="232"/>
      <c r="AZ9" s="231"/>
      <c r="BA9" s="231"/>
      <c r="BB9" s="231"/>
      <c r="BC9" s="231"/>
      <c r="BD9" s="231"/>
      <c r="BE9" s="231"/>
      <c r="BF9" s="232"/>
      <c r="BG9" s="231"/>
      <c r="BH9" s="231"/>
      <c r="BI9" s="231"/>
      <c r="BJ9" s="231"/>
      <c r="BK9" s="231"/>
      <c r="BL9" s="233"/>
      <c r="BM9" s="231"/>
      <c r="BN9" s="231"/>
      <c r="BO9" s="231"/>
      <c r="BP9" s="130"/>
      <c r="BQ9" s="231"/>
      <c r="BR9" s="231"/>
      <c r="BS9" s="231"/>
      <c r="BT9" s="231"/>
      <c r="BU9" s="231"/>
      <c r="BV9" s="231"/>
      <c r="BW9" s="231"/>
      <c r="BX9" s="234"/>
      <c r="BY9" s="234"/>
      <c r="BZ9" s="234"/>
      <c r="CA9" s="234"/>
      <c r="CB9" s="234"/>
      <c r="CC9" s="234"/>
      <c r="CD9" s="234"/>
      <c r="CE9" s="234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</row>
    <row r="10" spans="1:103" s="251" customFormat="1" ht="40.5" customHeight="1">
      <c r="A10" s="249">
        <v>41916</v>
      </c>
      <c r="B10" s="145" t="s">
        <v>434</v>
      </c>
      <c r="C10" s="146" t="s">
        <v>540</v>
      </c>
      <c r="D10" s="147" t="s">
        <v>1108</v>
      </c>
      <c r="E10" s="148" t="s">
        <v>1304</v>
      </c>
      <c r="F10" s="148" t="s">
        <v>1298</v>
      </c>
      <c r="G10" s="148"/>
      <c r="H10" s="148" t="s">
        <v>1283</v>
      </c>
      <c r="I10" s="148" t="s">
        <v>1244</v>
      </c>
      <c r="J10" s="148" t="s">
        <v>1270</v>
      </c>
      <c r="K10" s="148" t="s">
        <v>1244</v>
      </c>
      <c r="L10" s="148" t="s">
        <v>1244</v>
      </c>
      <c r="M10" s="148" t="s">
        <v>1244</v>
      </c>
      <c r="N10" s="148" t="s">
        <v>1236</v>
      </c>
      <c r="O10" s="148" t="s">
        <v>1226</v>
      </c>
      <c r="P10" s="148" t="s">
        <v>1108</v>
      </c>
      <c r="Q10" s="148" t="s">
        <v>1183</v>
      </c>
      <c r="R10" s="148" t="s">
        <v>1175</v>
      </c>
      <c r="S10" s="148" t="s">
        <v>1170</v>
      </c>
      <c r="T10" s="148" t="s">
        <v>1197</v>
      </c>
      <c r="U10" s="148" t="s">
        <v>1112</v>
      </c>
      <c r="V10" s="148" t="s">
        <v>1112</v>
      </c>
      <c r="W10" s="146"/>
      <c r="X10" s="148" t="s">
        <v>541</v>
      </c>
      <c r="Y10" s="146"/>
      <c r="Z10" s="146"/>
      <c r="AA10" s="146"/>
      <c r="AB10" s="146"/>
      <c r="AC10" s="146"/>
      <c r="AD10" s="146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6"/>
      <c r="AS10" s="146"/>
      <c r="AT10" s="149"/>
      <c r="AU10" s="146"/>
      <c r="AV10" s="146"/>
      <c r="AW10" s="146"/>
      <c r="AX10" s="146"/>
      <c r="AY10" s="149"/>
      <c r="AZ10" s="146"/>
      <c r="BA10" s="146"/>
      <c r="BB10" s="146"/>
      <c r="BC10" s="146"/>
      <c r="BD10" s="146"/>
      <c r="BE10" s="146"/>
      <c r="BF10" s="149"/>
      <c r="BG10" s="146"/>
      <c r="BH10" s="146"/>
      <c r="BI10" s="146"/>
      <c r="BJ10" s="146"/>
      <c r="BK10" s="146"/>
      <c r="BL10" s="150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51"/>
      <c r="BY10" s="151"/>
      <c r="BZ10" s="151"/>
      <c r="CA10" s="151"/>
      <c r="CB10" s="151"/>
      <c r="CC10" s="151"/>
      <c r="CD10" s="151"/>
      <c r="CE10" s="151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</row>
    <row r="11" spans="1:103" s="167" customFormat="1" ht="44.25" customHeight="1">
      <c r="A11" s="316">
        <v>42725</v>
      </c>
      <c r="B11" s="145" t="s">
        <v>439</v>
      </c>
      <c r="C11" s="163" t="s">
        <v>1277</v>
      </c>
      <c r="D11" s="147" t="s">
        <v>214</v>
      </c>
      <c r="E11" s="148"/>
      <c r="F11" s="148" t="s">
        <v>1296</v>
      </c>
      <c r="G11" s="148" t="s">
        <v>1286</v>
      </c>
      <c r="H11" s="148" t="s">
        <v>1278</v>
      </c>
      <c r="I11" s="148" t="s">
        <v>1273</v>
      </c>
      <c r="J11" s="148" t="s">
        <v>478</v>
      </c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91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203"/>
      <c r="AY11" s="149"/>
      <c r="AZ11" s="149"/>
      <c r="BA11" s="149"/>
      <c r="BB11" s="149"/>
      <c r="BC11" s="149"/>
      <c r="BD11" s="149"/>
      <c r="BE11" s="149"/>
      <c r="BF11" s="149"/>
      <c r="BG11" s="149"/>
      <c r="BH11" s="203"/>
      <c r="BI11" s="203"/>
      <c r="BJ11" s="149"/>
      <c r="BK11" s="149"/>
      <c r="BL11" s="150"/>
      <c r="BM11" s="203"/>
      <c r="BN11" s="203"/>
      <c r="BO11" s="203"/>
      <c r="BP11" s="203"/>
      <c r="BQ11" s="149"/>
      <c r="BR11" s="203"/>
      <c r="BS11" s="203"/>
      <c r="BT11" s="149"/>
      <c r="BU11" s="203"/>
      <c r="BV11" s="203"/>
      <c r="BW11" s="203"/>
      <c r="BX11" s="203"/>
      <c r="BY11" s="203"/>
      <c r="BZ11" s="203"/>
      <c r="CA11" s="203"/>
      <c r="CB11" s="203"/>
      <c r="CC11" s="152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</row>
    <row r="12" spans="1:103" s="301" customFormat="1" ht="56.25" customHeight="1">
      <c r="A12" s="294">
        <v>42835</v>
      </c>
      <c r="B12" s="217" t="s">
        <v>1279</v>
      </c>
      <c r="C12" s="295" t="s">
        <v>1280</v>
      </c>
      <c r="D12" s="296"/>
      <c r="E12" s="297"/>
      <c r="F12" s="297"/>
      <c r="G12" s="297" t="s">
        <v>1287</v>
      </c>
      <c r="H12" s="297" t="s">
        <v>1281</v>
      </c>
      <c r="I12" s="297"/>
      <c r="J12" s="297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220"/>
      <c r="W12" s="220"/>
      <c r="X12" s="220"/>
      <c r="Y12" s="220"/>
      <c r="Z12" s="220"/>
      <c r="AA12" s="220"/>
      <c r="AB12" s="220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298"/>
      <c r="AY12" s="199"/>
      <c r="AZ12" s="199"/>
      <c r="BA12" s="199"/>
      <c r="BB12" s="199"/>
      <c r="BC12" s="199"/>
      <c r="BD12" s="199"/>
      <c r="BE12" s="199"/>
      <c r="BF12" s="199"/>
      <c r="BG12" s="199"/>
      <c r="BH12" s="298"/>
      <c r="BI12" s="298"/>
      <c r="BJ12" s="199"/>
      <c r="BK12" s="199"/>
      <c r="BL12" s="221"/>
      <c r="BM12" s="298"/>
      <c r="BN12" s="298"/>
      <c r="BO12" s="298"/>
      <c r="BP12" s="298"/>
      <c r="BQ12" s="199"/>
      <c r="BR12" s="298"/>
      <c r="BS12" s="298"/>
      <c r="BT12" s="199"/>
      <c r="BU12" s="298"/>
      <c r="BV12" s="298"/>
      <c r="BW12" s="298"/>
      <c r="BX12" s="298"/>
      <c r="BY12" s="298"/>
      <c r="BZ12" s="298"/>
      <c r="CA12" s="298"/>
      <c r="CB12" s="298"/>
      <c r="CC12" s="222"/>
      <c r="CD12" s="299"/>
      <c r="CE12" s="300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</row>
    <row r="13" spans="1:103" s="161" customFormat="1" ht="57.75" customHeight="1">
      <c r="A13" s="225">
        <v>42475</v>
      </c>
      <c r="B13" s="103" t="s">
        <v>867</v>
      </c>
      <c r="C13" s="154" t="s">
        <v>1240</v>
      </c>
      <c r="D13" s="144" t="s">
        <v>1241</v>
      </c>
      <c r="E13" s="105"/>
      <c r="F13" s="105"/>
      <c r="G13" s="105"/>
      <c r="H13" s="105"/>
      <c r="I13" s="105"/>
      <c r="J13" s="105" t="s">
        <v>1268</v>
      </c>
      <c r="K13" s="105" t="s">
        <v>1262</v>
      </c>
      <c r="L13" s="105" t="s">
        <v>1261</v>
      </c>
      <c r="M13" s="105" t="s">
        <v>1248</v>
      </c>
      <c r="N13" s="105" t="s">
        <v>1242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4"/>
      <c r="AS13" s="104"/>
      <c r="AT13" s="108"/>
      <c r="AU13" s="104"/>
      <c r="AV13" s="104"/>
      <c r="AW13" s="104"/>
      <c r="AX13" s="104"/>
      <c r="AY13" s="108"/>
      <c r="AZ13" s="104"/>
      <c r="BA13" s="104"/>
      <c r="BB13" s="104"/>
      <c r="BC13" s="104"/>
      <c r="BD13" s="104"/>
      <c r="BE13" s="104"/>
      <c r="BF13" s="108"/>
      <c r="BG13" s="104"/>
      <c r="BH13" s="104"/>
      <c r="BI13" s="104"/>
      <c r="BJ13" s="104"/>
      <c r="BK13" s="104"/>
      <c r="BL13" s="110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12"/>
      <c r="BY13" s="112"/>
      <c r="BZ13" s="112"/>
      <c r="CA13" s="112"/>
      <c r="CB13" s="112"/>
      <c r="CC13" s="112"/>
      <c r="CD13" s="112"/>
      <c r="CE13" s="112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</row>
    <row r="14" spans="1:103" s="161" customFormat="1" ht="66.75" customHeight="1">
      <c r="A14" s="225">
        <v>42111</v>
      </c>
      <c r="B14" s="103" t="s">
        <v>375</v>
      </c>
      <c r="C14" s="154" t="s">
        <v>1168</v>
      </c>
      <c r="D14" s="144" t="s">
        <v>1192</v>
      </c>
      <c r="E14" s="105"/>
      <c r="F14" s="105"/>
      <c r="G14" s="105"/>
      <c r="H14" s="105"/>
      <c r="I14" s="105"/>
      <c r="J14" s="105"/>
      <c r="K14" s="105" t="s">
        <v>1263</v>
      </c>
      <c r="L14" s="105" t="s">
        <v>1256</v>
      </c>
      <c r="M14" s="105" t="s">
        <v>1246</v>
      </c>
      <c r="N14" s="105" t="s">
        <v>1233</v>
      </c>
      <c r="O14" s="105" t="s">
        <v>1225</v>
      </c>
      <c r="P14" s="105" t="s">
        <v>1218</v>
      </c>
      <c r="Q14" s="105" t="s">
        <v>1193</v>
      </c>
      <c r="R14" s="105" t="s">
        <v>1173</v>
      </c>
      <c r="S14" s="105" t="s">
        <v>1169</v>
      </c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4"/>
      <c r="AS14" s="104"/>
      <c r="AT14" s="108"/>
      <c r="AU14" s="104"/>
      <c r="AV14" s="104"/>
      <c r="AW14" s="104"/>
      <c r="AX14" s="104"/>
      <c r="AY14" s="108"/>
      <c r="AZ14" s="104"/>
      <c r="BA14" s="104"/>
      <c r="BB14" s="104"/>
      <c r="BC14" s="104"/>
      <c r="BD14" s="104"/>
      <c r="BE14" s="104"/>
      <c r="BF14" s="108"/>
      <c r="BG14" s="104"/>
      <c r="BH14" s="104"/>
      <c r="BI14" s="104"/>
      <c r="BJ14" s="104"/>
      <c r="BK14" s="104"/>
      <c r="BL14" s="110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12"/>
      <c r="BY14" s="112"/>
      <c r="BZ14" s="112"/>
      <c r="CA14" s="112"/>
      <c r="CB14" s="112"/>
      <c r="CC14" s="112"/>
      <c r="CD14" s="112"/>
      <c r="CE14" s="112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</row>
    <row r="15" spans="1:103" s="161" customFormat="1" ht="41.25" customHeight="1">
      <c r="A15" s="225">
        <v>42557</v>
      </c>
      <c r="B15" s="103" t="s">
        <v>430</v>
      </c>
      <c r="C15" s="154" t="s">
        <v>1250</v>
      </c>
      <c r="D15" s="144" t="s">
        <v>1249</v>
      </c>
      <c r="E15" s="105"/>
      <c r="F15" s="105"/>
      <c r="G15" s="105"/>
      <c r="H15" s="105"/>
      <c r="I15" s="105"/>
      <c r="J15" s="105"/>
      <c r="K15" s="105" t="s">
        <v>1260</v>
      </c>
      <c r="L15" s="105" t="s">
        <v>1255</v>
      </c>
      <c r="M15" s="105" t="s">
        <v>1251</v>
      </c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4"/>
      <c r="AS15" s="104"/>
      <c r="AT15" s="108"/>
      <c r="AU15" s="104"/>
      <c r="AV15" s="104"/>
      <c r="AW15" s="104"/>
      <c r="AX15" s="104"/>
      <c r="AY15" s="108"/>
      <c r="AZ15" s="104"/>
      <c r="BA15" s="104"/>
      <c r="BB15" s="104"/>
      <c r="BC15" s="104"/>
      <c r="BD15" s="104"/>
      <c r="BE15" s="104"/>
      <c r="BF15" s="108"/>
      <c r="BG15" s="104"/>
      <c r="BH15" s="104"/>
      <c r="BI15" s="104"/>
      <c r="BJ15" s="104"/>
      <c r="BK15" s="104"/>
      <c r="BL15" s="110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12"/>
      <c r="BY15" s="112"/>
      <c r="BZ15" s="112"/>
      <c r="CA15" s="112"/>
      <c r="CB15" s="112"/>
      <c r="CC15" s="112"/>
      <c r="CD15" s="112"/>
      <c r="CE15" s="112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</row>
    <row r="16" spans="1:103" s="161" customFormat="1" ht="36.75" customHeight="1">
      <c r="A16" s="225">
        <v>42480</v>
      </c>
      <c r="B16" s="103" t="s">
        <v>439</v>
      </c>
      <c r="C16" s="154" t="s">
        <v>1239</v>
      </c>
      <c r="D16" s="144" t="s">
        <v>1237</v>
      </c>
      <c r="E16" s="105"/>
      <c r="F16" s="105"/>
      <c r="G16" s="105"/>
      <c r="H16" s="105"/>
      <c r="I16" s="105"/>
      <c r="J16" s="105"/>
      <c r="K16" s="105"/>
      <c r="L16" s="105"/>
      <c r="M16" s="105" t="s">
        <v>1247</v>
      </c>
      <c r="N16" s="105" t="s">
        <v>1238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4"/>
      <c r="AS16" s="104"/>
      <c r="AT16" s="108"/>
      <c r="AU16" s="104"/>
      <c r="AV16" s="104"/>
      <c r="AW16" s="104"/>
      <c r="AX16" s="104"/>
      <c r="AY16" s="108"/>
      <c r="AZ16" s="104"/>
      <c r="BA16" s="104"/>
      <c r="BB16" s="104"/>
      <c r="BC16" s="104"/>
      <c r="BD16" s="104"/>
      <c r="BE16" s="104"/>
      <c r="BF16" s="108"/>
      <c r="BG16" s="104"/>
      <c r="BH16" s="104"/>
      <c r="BI16" s="104"/>
      <c r="BJ16" s="104"/>
      <c r="BK16" s="104"/>
      <c r="BL16" s="110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12"/>
      <c r="BY16" s="112"/>
      <c r="BZ16" s="112"/>
      <c r="CA16" s="112"/>
      <c r="CB16" s="112"/>
      <c r="CC16" s="112"/>
      <c r="CD16" s="112"/>
      <c r="CE16" s="112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</row>
    <row r="17" spans="1:103" s="161" customFormat="1" ht="36.75" customHeight="1">
      <c r="A17" s="225">
        <v>42402</v>
      </c>
      <c r="B17" s="103" t="s">
        <v>439</v>
      </c>
      <c r="C17" s="154" t="s">
        <v>1227</v>
      </c>
      <c r="D17" s="144" t="s">
        <v>216</v>
      </c>
      <c r="E17" s="105"/>
      <c r="F17" s="105"/>
      <c r="G17" s="105"/>
      <c r="H17" s="105"/>
      <c r="I17" s="105"/>
      <c r="J17" s="105"/>
      <c r="K17" s="105"/>
      <c r="L17" s="105"/>
      <c r="M17" s="105" t="s">
        <v>1247</v>
      </c>
      <c r="N17" s="105" t="s">
        <v>1232</v>
      </c>
      <c r="O17" s="105" t="s">
        <v>1228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4"/>
      <c r="AS17" s="104"/>
      <c r="AT17" s="108"/>
      <c r="AU17" s="104"/>
      <c r="AV17" s="104"/>
      <c r="AW17" s="104"/>
      <c r="AX17" s="104"/>
      <c r="AY17" s="108"/>
      <c r="AZ17" s="104"/>
      <c r="BA17" s="104"/>
      <c r="BB17" s="104"/>
      <c r="BC17" s="104"/>
      <c r="BD17" s="104"/>
      <c r="BE17" s="104"/>
      <c r="BF17" s="108"/>
      <c r="BG17" s="104"/>
      <c r="BH17" s="104"/>
      <c r="BI17" s="104"/>
      <c r="BJ17" s="104"/>
      <c r="BK17" s="104"/>
      <c r="BL17" s="110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12"/>
      <c r="BY17" s="112"/>
      <c r="BZ17" s="112"/>
      <c r="CA17" s="112"/>
      <c r="CB17" s="112"/>
      <c r="CC17" s="112"/>
      <c r="CD17" s="112"/>
      <c r="CE17" s="112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</row>
    <row r="18" spans="1:103" s="161" customFormat="1" ht="47.25" customHeight="1">
      <c r="A18" s="225">
        <v>42252</v>
      </c>
      <c r="B18" s="103" t="s">
        <v>439</v>
      </c>
      <c r="C18" s="154" t="s">
        <v>179</v>
      </c>
      <c r="D18" s="144" t="s">
        <v>216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 t="s">
        <v>1217</v>
      </c>
      <c r="Q18" s="105" t="s">
        <v>1185</v>
      </c>
      <c r="R18" s="105" t="s">
        <v>1181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4"/>
      <c r="AS18" s="104"/>
      <c r="AT18" s="108"/>
      <c r="AU18" s="104"/>
      <c r="AV18" s="104"/>
      <c r="AW18" s="104"/>
      <c r="AX18" s="104"/>
      <c r="AY18" s="108"/>
      <c r="AZ18" s="104"/>
      <c r="BA18" s="104"/>
      <c r="BB18" s="104"/>
      <c r="BC18" s="104"/>
      <c r="BD18" s="104"/>
      <c r="BE18" s="104"/>
      <c r="BF18" s="108"/>
      <c r="BG18" s="104"/>
      <c r="BH18" s="104"/>
      <c r="BI18" s="104"/>
      <c r="BJ18" s="104"/>
      <c r="BK18" s="104"/>
      <c r="BL18" s="110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12"/>
      <c r="BY18" s="112"/>
      <c r="BZ18" s="112"/>
      <c r="CA18" s="112"/>
      <c r="CB18" s="112"/>
      <c r="CC18" s="112"/>
      <c r="CD18" s="112"/>
      <c r="CE18" s="112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</row>
    <row r="19" spans="1:103" s="161" customFormat="1" ht="47.25" customHeight="1">
      <c r="A19" s="225">
        <v>42252</v>
      </c>
      <c r="B19" s="103" t="s">
        <v>439</v>
      </c>
      <c r="C19" s="154" t="s">
        <v>1178</v>
      </c>
      <c r="D19" s="144" t="s">
        <v>216</v>
      </c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 t="s">
        <v>1216</v>
      </c>
      <c r="Q19" s="105" t="s">
        <v>1186</v>
      </c>
      <c r="R19" s="105" t="s">
        <v>1180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4"/>
      <c r="AS19" s="104"/>
      <c r="AT19" s="108"/>
      <c r="AU19" s="104"/>
      <c r="AV19" s="104"/>
      <c r="AW19" s="104"/>
      <c r="AX19" s="104"/>
      <c r="AY19" s="108"/>
      <c r="AZ19" s="104"/>
      <c r="BA19" s="104"/>
      <c r="BB19" s="104"/>
      <c r="BC19" s="104"/>
      <c r="BD19" s="104"/>
      <c r="BE19" s="104"/>
      <c r="BF19" s="108"/>
      <c r="BG19" s="104"/>
      <c r="BH19" s="104"/>
      <c r="BI19" s="104"/>
      <c r="BJ19" s="104"/>
      <c r="BK19" s="104"/>
      <c r="BL19" s="110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12"/>
      <c r="BY19" s="112"/>
      <c r="BZ19" s="112"/>
      <c r="CA19" s="112"/>
      <c r="CB19" s="112"/>
      <c r="CC19" s="112"/>
      <c r="CD19" s="112"/>
      <c r="CE19" s="112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</row>
    <row r="20" spans="1:103" s="114" customFormat="1" ht="53.25" customHeight="1">
      <c r="A20" s="102">
        <v>42268</v>
      </c>
      <c r="B20" s="103" t="s">
        <v>439</v>
      </c>
      <c r="C20" s="154" t="s">
        <v>1188</v>
      </c>
      <c r="D20" s="144" t="s">
        <v>1190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 t="s">
        <v>1215</v>
      </c>
      <c r="Q20" s="105" t="s">
        <v>1191</v>
      </c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88"/>
      <c r="AY20" s="108"/>
      <c r="AZ20" s="108"/>
      <c r="BA20" s="108"/>
      <c r="BB20" s="108"/>
      <c r="BC20" s="108"/>
      <c r="BD20" s="108"/>
      <c r="BE20" s="108"/>
      <c r="BF20" s="108"/>
      <c r="BG20" s="108"/>
      <c r="BH20" s="188"/>
      <c r="BI20" s="188"/>
      <c r="BJ20" s="108"/>
      <c r="BK20" s="108"/>
      <c r="BL20" s="110"/>
      <c r="BM20" s="188"/>
      <c r="BN20" s="188"/>
      <c r="BO20" s="188"/>
      <c r="BP20" s="188"/>
      <c r="BQ20" s="108"/>
      <c r="BR20" s="188"/>
      <c r="BS20" s="188"/>
      <c r="BT20" s="108"/>
      <c r="BU20" s="188"/>
      <c r="BV20" s="188"/>
      <c r="BW20" s="188"/>
      <c r="BX20" s="188"/>
      <c r="BY20" s="188"/>
      <c r="BZ20" s="188"/>
      <c r="CA20" s="188"/>
      <c r="CB20" s="188"/>
      <c r="CC20" s="200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</row>
    <row r="21" spans="1:103" s="161" customFormat="1" ht="36" customHeight="1">
      <c r="A21" s="225">
        <v>42268</v>
      </c>
      <c r="B21" s="103" t="s">
        <v>439</v>
      </c>
      <c r="C21" s="154" t="s">
        <v>1210</v>
      </c>
      <c r="D21" s="144" t="s">
        <v>1211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 t="s">
        <v>1214</v>
      </c>
      <c r="Q21" s="105" t="s">
        <v>1212</v>
      </c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4"/>
      <c r="AS21" s="104"/>
      <c r="AT21" s="108"/>
      <c r="AU21" s="104"/>
      <c r="AV21" s="104"/>
      <c r="AW21" s="104"/>
      <c r="AX21" s="104"/>
      <c r="AY21" s="108"/>
      <c r="AZ21" s="104"/>
      <c r="BA21" s="104"/>
      <c r="BB21" s="104"/>
      <c r="BC21" s="104"/>
      <c r="BD21" s="104"/>
      <c r="BE21" s="104"/>
      <c r="BF21" s="108"/>
      <c r="BG21" s="104"/>
      <c r="BH21" s="104"/>
      <c r="BI21" s="104"/>
      <c r="BJ21" s="104"/>
      <c r="BK21" s="104"/>
      <c r="BL21" s="110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12"/>
      <c r="BY21" s="112"/>
      <c r="BZ21" s="112"/>
      <c r="CA21" s="112"/>
      <c r="CB21" s="112"/>
      <c r="CC21" s="112"/>
      <c r="CD21" s="112"/>
      <c r="CE21" s="112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</row>
    <row r="22" spans="1:103" s="161" customFormat="1" ht="49.5" customHeight="1">
      <c r="A22" s="225">
        <v>42111</v>
      </c>
      <c r="B22" s="103" t="s">
        <v>375</v>
      </c>
      <c r="C22" s="154" t="s">
        <v>1150</v>
      </c>
      <c r="D22" s="144" t="s">
        <v>1198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 t="s">
        <v>1184</v>
      </c>
      <c r="R22" s="105" t="s">
        <v>1199</v>
      </c>
      <c r="S22" s="105" t="s">
        <v>1171</v>
      </c>
      <c r="T22" s="105" t="s">
        <v>1151</v>
      </c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4"/>
      <c r="AS22" s="104"/>
      <c r="AT22" s="108"/>
      <c r="AU22" s="104"/>
      <c r="AV22" s="104"/>
      <c r="AW22" s="104"/>
      <c r="AX22" s="104"/>
      <c r="AY22" s="108"/>
      <c r="AZ22" s="104"/>
      <c r="BA22" s="104"/>
      <c r="BB22" s="104"/>
      <c r="BC22" s="104"/>
      <c r="BD22" s="104"/>
      <c r="BE22" s="104"/>
      <c r="BF22" s="108"/>
      <c r="BG22" s="104"/>
      <c r="BH22" s="104"/>
      <c r="BI22" s="104"/>
      <c r="BJ22" s="104"/>
      <c r="BK22" s="104"/>
      <c r="BL22" s="110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12"/>
      <c r="BY22" s="112"/>
      <c r="BZ22" s="112"/>
      <c r="CA22" s="112"/>
      <c r="CB22" s="112"/>
      <c r="CC22" s="112"/>
      <c r="CD22" s="112"/>
      <c r="CE22" s="112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</row>
    <row r="23" spans="1:103" s="161" customFormat="1" ht="47.25" customHeight="1">
      <c r="A23" s="225">
        <v>42252</v>
      </c>
      <c r="B23" s="103" t="s">
        <v>439</v>
      </c>
      <c r="C23" s="154" t="s">
        <v>368</v>
      </c>
      <c r="D23" s="144" t="s">
        <v>216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 t="s">
        <v>1187</v>
      </c>
      <c r="R23" s="105" t="s">
        <v>1179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4"/>
      <c r="AS23" s="104"/>
      <c r="AT23" s="108"/>
      <c r="AU23" s="104"/>
      <c r="AV23" s="104"/>
      <c r="AW23" s="104"/>
      <c r="AX23" s="104"/>
      <c r="AY23" s="108"/>
      <c r="AZ23" s="104"/>
      <c r="BA23" s="104"/>
      <c r="BB23" s="104"/>
      <c r="BC23" s="104"/>
      <c r="BD23" s="104"/>
      <c r="BE23" s="104"/>
      <c r="BF23" s="108"/>
      <c r="BG23" s="104"/>
      <c r="BH23" s="104"/>
      <c r="BI23" s="104"/>
      <c r="BJ23" s="104"/>
      <c r="BK23" s="104"/>
      <c r="BL23" s="110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12"/>
      <c r="BY23" s="112"/>
      <c r="BZ23" s="112"/>
      <c r="CA23" s="112"/>
      <c r="CB23" s="112"/>
      <c r="CC23" s="112"/>
      <c r="CD23" s="112"/>
      <c r="CE23" s="112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</row>
    <row r="24" spans="1:103" s="161" customFormat="1" ht="72.75" customHeight="1">
      <c r="A24" s="225">
        <v>42111</v>
      </c>
      <c r="B24" s="103" t="s">
        <v>375</v>
      </c>
      <c r="C24" s="154" t="s">
        <v>1147</v>
      </c>
      <c r="D24" s="144" t="s">
        <v>1148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 t="s">
        <v>1200</v>
      </c>
      <c r="R24" s="105" t="s">
        <v>1174</v>
      </c>
      <c r="S24" s="105" t="s">
        <v>1201</v>
      </c>
      <c r="T24" s="105" t="s">
        <v>1149</v>
      </c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4"/>
      <c r="AS24" s="104"/>
      <c r="AT24" s="108"/>
      <c r="AU24" s="104"/>
      <c r="AV24" s="104"/>
      <c r="AW24" s="104"/>
      <c r="AX24" s="104"/>
      <c r="AY24" s="108"/>
      <c r="AZ24" s="104"/>
      <c r="BA24" s="104"/>
      <c r="BB24" s="104"/>
      <c r="BC24" s="104"/>
      <c r="BD24" s="104"/>
      <c r="BE24" s="104"/>
      <c r="BF24" s="108"/>
      <c r="BG24" s="104"/>
      <c r="BH24" s="104"/>
      <c r="BI24" s="104"/>
      <c r="BJ24" s="104"/>
      <c r="BK24" s="104"/>
      <c r="BL24" s="110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12"/>
      <c r="BY24" s="112"/>
      <c r="BZ24" s="112"/>
      <c r="CA24" s="112"/>
      <c r="CB24" s="112"/>
      <c r="CC24" s="112"/>
      <c r="CD24" s="112"/>
      <c r="CE24" s="112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</row>
    <row r="25" spans="1:103" s="114" customFormat="1" ht="75" customHeight="1">
      <c r="A25" s="171" t="s">
        <v>288</v>
      </c>
      <c r="B25" s="103" t="s">
        <v>434</v>
      </c>
      <c r="C25" s="176" t="s">
        <v>276</v>
      </c>
      <c r="D25" s="172" t="s">
        <v>296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5" t="s">
        <v>1176</v>
      </c>
      <c r="S25" s="105" t="s">
        <v>1202</v>
      </c>
      <c r="T25" s="105" t="s">
        <v>1203</v>
      </c>
      <c r="U25" s="105" t="s">
        <v>1132</v>
      </c>
      <c r="V25" s="108"/>
      <c r="W25" s="106" t="s">
        <v>1090</v>
      </c>
      <c r="X25" s="108"/>
      <c r="Y25" s="108"/>
      <c r="Z25" s="108"/>
      <c r="AA25" s="108"/>
      <c r="AB25" s="108"/>
      <c r="AC25" s="187"/>
      <c r="AD25" s="270" t="s">
        <v>881</v>
      </c>
      <c r="AE25" s="108"/>
      <c r="AF25" s="271" t="s">
        <v>810</v>
      </c>
      <c r="AG25" s="272" t="s">
        <v>113</v>
      </c>
      <c r="AH25" s="149" t="s">
        <v>366</v>
      </c>
      <c r="AI25" s="108" t="s">
        <v>350</v>
      </c>
      <c r="AJ25" s="108" t="s">
        <v>386</v>
      </c>
      <c r="AK25" s="108" t="s">
        <v>318</v>
      </c>
      <c r="AL25" s="108" t="s">
        <v>299</v>
      </c>
      <c r="AM25" s="108"/>
      <c r="AN25" s="108"/>
      <c r="AO25" s="108"/>
      <c r="AP25" s="108"/>
      <c r="AQ25" s="108"/>
      <c r="AR25" s="104"/>
      <c r="AS25" s="104"/>
      <c r="AT25" s="108"/>
      <c r="AU25" s="104"/>
      <c r="AV25" s="104"/>
      <c r="AW25" s="104"/>
      <c r="AX25" s="109"/>
      <c r="AY25" s="108"/>
      <c r="AZ25" s="104"/>
      <c r="BA25" s="104"/>
      <c r="BB25" s="104"/>
      <c r="BC25" s="104"/>
      <c r="BD25" s="104"/>
      <c r="BE25" s="104"/>
      <c r="BF25" s="108"/>
      <c r="BG25" s="104"/>
      <c r="BH25" s="109"/>
      <c r="BI25" s="109"/>
      <c r="BJ25" s="104"/>
      <c r="BK25" s="104"/>
      <c r="BL25" s="110"/>
      <c r="BM25" s="109"/>
      <c r="BN25" s="109"/>
      <c r="BO25" s="109"/>
      <c r="BP25" s="109"/>
      <c r="BQ25" s="104"/>
      <c r="BR25" s="104"/>
      <c r="BS25" s="109"/>
      <c r="BT25" s="104"/>
      <c r="BU25" s="109"/>
      <c r="BV25" s="109"/>
      <c r="BW25" s="109"/>
      <c r="BX25" s="111"/>
      <c r="BY25" s="111"/>
      <c r="BZ25" s="111"/>
      <c r="CA25" s="111"/>
      <c r="CB25" s="111"/>
      <c r="CC25" s="112"/>
      <c r="CD25" s="111"/>
      <c r="CE25" s="111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</row>
    <row r="26" spans="1:103" s="114" customFormat="1" ht="70.5" customHeight="1">
      <c r="A26" s="171" t="s">
        <v>362</v>
      </c>
      <c r="B26" s="103" t="s">
        <v>375</v>
      </c>
      <c r="C26" s="104" t="s">
        <v>378</v>
      </c>
      <c r="D26" s="172" t="s">
        <v>377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5" t="s">
        <v>1177</v>
      </c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87"/>
      <c r="AD26" s="108"/>
      <c r="AE26" s="108"/>
      <c r="AF26" s="108"/>
      <c r="AG26" s="108" t="s">
        <v>398</v>
      </c>
      <c r="AH26" s="108" t="s">
        <v>478</v>
      </c>
      <c r="AI26" s="108"/>
      <c r="AJ26" s="108"/>
      <c r="AK26" s="108"/>
      <c r="AL26" s="108"/>
      <c r="AM26" s="108"/>
      <c r="AN26" s="108"/>
      <c r="AO26" s="108"/>
      <c r="AP26" s="108"/>
      <c r="AQ26" s="108"/>
      <c r="AR26" s="104"/>
      <c r="AS26" s="104"/>
      <c r="AT26" s="108"/>
      <c r="AU26" s="104"/>
      <c r="AV26" s="104"/>
      <c r="AW26" s="104"/>
      <c r="AX26" s="109"/>
      <c r="AY26" s="108"/>
      <c r="AZ26" s="104"/>
      <c r="BA26" s="104"/>
      <c r="BB26" s="104"/>
      <c r="BC26" s="104"/>
      <c r="BD26" s="104"/>
      <c r="BE26" s="104"/>
      <c r="BF26" s="108"/>
      <c r="BG26" s="104"/>
      <c r="BH26" s="109"/>
      <c r="BI26" s="109"/>
      <c r="BJ26" s="104"/>
      <c r="BK26" s="104"/>
      <c r="BL26" s="110"/>
      <c r="BM26" s="109"/>
      <c r="BN26" s="109"/>
      <c r="BO26" s="109"/>
      <c r="BP26" s="109"/>
      <c r="BQ26" s="104"/>
      <c r="BR26" s="104"/>
      <c r="BS26" s="109"/>
      <c r="BT26" s="104"/>
      <c r="BU26" s="109"/>
      <c r="BV26" s="109"/>
      <c r="BW26" s="109"/>
      <c r="BX26" s="111"/>
      <c r="BY26" s="111"/>
      <c r="BZ26" s="111"/>
      <c r="CA26" s="111"/>
      <c r="CB26" s="111"/>
      <c r="CC26" s="112"/>
      <c r="CD26" s="111"/>
      <c r="CE26" s="111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</row>
    <row r="27" spans="1:103" s="161" customFormat="1" ht="55.5" customHeight="1">
      <c r="A27" s="225">
        <v>42111</v>
      </c>
      <c r="B27" s="103"/>
      <c r="C27" s="154" t="s">
        <v>1204</v>
      </c>
      <c r="D27" s="144" t="s">
        <v>216</v>
      </c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 t="s">
        <v>1205</v>
      </c>
      <c r="T27" s="105" t="s">
        <v>1156</v>
      </c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4"/>
      <c r="AS27" s="104"/>
      <c r="AT27" s="108"/>
      <c r="AU27" s="104"/>
      <c r="AV27" s="104"/>
      <c r="AW27" s="104"/>
      <c r="AX27" s="104"/>
      <c r="AY27" s="108"/>
      <c r="AZ27" s="104"/>
      <c r="BA27" s="104"/>
      <c r="BB27" s="104"/>
      <c r="BC27" s="104"/>
      <c r="BD27" s="104"/>
      <c r="BE27" s="104"/>
      <c r="BF27" s="108"/>
      <c r="BG27" s="104"/>
      <c r="BH27" s="104"/>
      <c r="BI27" s="104"/>
      <c r="BJ27" s="104"/>
      <c r="BK27" s="104"/>
      <c r="BL27" s="110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12"/>
      <c r="BY27" s="112"/>
      <c r="BZ27" s="112"/>
      <c r="CA27" s="112"/>
      <c r="CB27" s="112"/>
      <c r="CC27" s="112"/>
      <c r="CD27" s="112"/>
      <c r="CE27" s="112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</row>
    <row r="28" spans="1:103" s="161" customFormat="1" ht="49.5" customHeight="1">
      <c r="A28" s="225">
        <v>42111</v>
      </c>
      <c r="B28" s="103" t="s">
        <v>375</v>
      </c>
      <c r="C28" s="154" t="s">
        <v>1166</v>
      </c>
      <c r="D28" s="144" t="s">
        <v>1152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 t="s">
        <v>1165</v>
      </c>
      <c r="T28" s="105" t="s">
        <v>1151</v>
      </c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4"/>
      <c r="AS28" s="104"/>
      <c r="AT28" s="108"/>
      <c r="AU28" s="104"/>
      <c r="AV28" s="104"/>
      <c r="AW28" s="104"/>
      <c r="AX28" s="104"/>
      <c r="AY28" s="108"/>
      <c r="AZ28" s="104"/>
      <c r="BA28" s="104"/>
      <c r="BB28" s="104"/>
      <c r="BC28" s="104"/>
      <c r="BD28" s="104"/>
      <c r="BE28" s="104"/>
      <c r="BF28" s="108"/>
      <c r="BG28" s="104"/>
      <c r="BH28" s="104"/>
      <c r="BI28" s="104"/>
      <c r="BJ28" s="104"/>
      <c r="BK28" s="104"/>
      <c r="BL28" s="110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12"/>
      <c r="BY28" s="112"/>
      <c r="BZ28" s="112"/>
      <c r="CA28" s="112"/>
      <c r="CB28" s="112"/>
      <c r="CC28" s="112"/>
      <c r="CD28" s="112"/>
      <c r="CE28" s="112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</row>
    <row r="29" spans="1:103" s="161" customFormat="1" ht="49.5" customHeight="1">
      <c r="A29" s="225">
        <v>42111</v>
      </c>
      <c r="B29" s="103" t="s">
        <v>375</v>
      </c>
      <c r="C29" s="154" t="s">
        <v>1155</v>
      </c>
      <c r="D29" s="144" t="s">
        <v>1206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 t="s">
        <v>1160</v>
      </c>
      <c r="T29" s="105" t="s">
        <v>1207</v>
      </c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4"/>
      <c r="AS29" s="104"/>
      <c r="AT29" s="108"/>
      <c r="AU29" s="104"/>
      <c r="AV29" s="104"/>
      <c r="AW29" s="104"/>
      <c r="AX29" s="104"/>
      <c r="AY29" s="108"/>
      <c r="AZ29" s="104"/>
      <c r="BA29" s="104"/>
      <c r="BB29" s="104"/>
      <c r="BC29" s="104"/>
      <c r="BD29" s="104"/>
      <c r="BE29" s="104"/>
      <c r="BF29" s="108"/>
      <c r="BG29" s="104"/>
      <c r="BH29" s="104"/>
      <c r="BI29" s="104"/>
      <c r="BJ29" s="104"/>
      <c r="BK29" s="104"/>
      <c r="BL29" s="110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12"/>
      <c r="BY29" s="112"/>
      <c r="BZ29" s="112"/>
      <c r="CA29" s="112"/>
      <c r="CB29" s="112"/>
      <c r="CC29" s="112"/>
      <c r="CD29" s="112"/>
      <c r="CE29" s="112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</row>
    <row r="30" spans="1:103" s="161" customFormat="1" ht="49.5" customHeight="1">
      <c r="A30" s="225">
        <v>42111</v>
      </c>
      <c r="B30" s="103" t="s">
        <v>375</v>
      </c>
      <c r="C30" s="154" t="s">
        <v>1153</v>
      </c>
      <c r="D30" s="144" t="s">
        <v>1208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 t="s">
        <v>1161</v>
      </c>
      <c r="T30" s="105" t="s">
        <v>1154</v>
      </c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4"/>
      <c r="AS30" s="104"/>
      <c r="AT30" s="108"/>
      <c r="AU30" s="104"/>
      <c r="AV30" s="104"/>
      <c r="AW30" s="104"/>
      <c r="AX30" s="104"/>
      <c r="AY30" s="108"/>
      <c r="AZ30" s="104"/>
      <c r="BA30" s="104"/>
      <c r="BB30" s="104"/>
      <c r="BC30" s="104"/>
      <c r="BD30" s="104"/>
      <c r="BE30" s="104"/>
      <c r="BF30" s="108"/>
      <c r="BG30" s="104"/>
      <c r="BH30" s="104"/>
      <c r="BI30" s="104"/>
      <c r="BJ30" s="104"/>
      <c r="BK30" s="104"/>
      <c r="BL30" s="110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12"/>
      <c r="BY30" s="112"/>
      <c r="BZ30" s="112"/>
      <c r="CA30" s="112"/>
      <c r="CB30" s="112"/>
      <c r="CC30" s="112"/>
      <c r="CD30" s="112"/>
      <c r="CE30" s="112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</row>
    <row r="31" spans="1:103" s="114" customFormat="1" ht="73.5" customHeight="1">
      <c r="A31" s="102">
        <v>41565</v>
      </c>
      <c r="B31" s="103" t="s">
        <v>375</v>
      </c>
      <c r="C31" s="104" t="s">
        <v>409</v>
      </c>
      <c r="D31" s="144" t="s">
        <v>1129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 t="s">
        <v>1163</v>
      </c>
      <c r="T31" s="105" t="s">
        <v>1209</v>
      </c>
      <c r="U31" s="105" t="s">
        <v>1130</v>
      </c>
      <c r="V31" s="105"/>
      <c r="W31" s="105"/>
      <c r="X31" s="105"/>
      <c r="Y31" s="105"/>
      <c r="Z31" s="105"/>
      <c r="AA31" s="105"/>
      <c r="AB31" s="105"/>
      <c r="AC31" s="139" t="s">
        <v>891</v>
      </c>
      <c r="AD31" s="105" t="s">
        <v>878</v>
      </c>
      <c r="AE31" s="108" t="s">
        <v>991</v>
      </c>
      <c r="AF31" s="105" t="s">
        <v>990</v>
      </c>
      <c r="AG31" s="108" t="s">
        <v>411</v>
      </c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4"/>
      <c r="AS31" s="104"/>
      <c r="AT31" s="108"/>
      <c r="AU31" s="104"/>
      <c r="AV31" s="104"/>
      <c r="AW31" s="104"/>
      <c r="AX31" s="109"/>
      <c r="AY31" s="108"/>
      <c r="AZ31" s="104"/>
      <c r="BA31" s="104"/>
      <c r="BB31" s="104"/>
      <c r="BC31" s="104"/>
      <c r="BD31" s="104"/>
      <c r="BE31" s="104"/>
      <c r="BF31" s="108"/>
      <c r="BG31" s="104"/>
      <c r="BH31" s="109"/>
      <c r="BI31" s="109"/>
      <c r="BJ31" s="104"/>
      <c r="BK31" s="104"/>
      <c r="BL31" s="110"/>
      <c r="BM31" s="109"/>
      <c r="BN31" s="109"/>
      <c r="BO31" s="109"/>
      <c r="BP31" s="109"/>
      <c r="BQ31" s="104"/>
      <c r="BR31" s="104"/>
      <c r="BS31" s="109"/>
      <c r="BT31" s="104"/>
      <c r="BU31" s="109"/>
      <c r="BV31" s="109"/>
      <c r="BW31" s="109"/>
      <c r="BX31" s="111"/>
      <c r="BY31" s="111"/>
      <c r="BZ31" s="111"/>
      <c r="CA31" s="111"/>
      <c r="CB31" s="111"/>
      <c r="CC31" s="112"/>
      <c r="CD31" s="111"/>
      <c r="CE31" s="111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</row>
    <row r="32" spans="1:103" s="161" customFormat="1" ht="49.5" customHeight="1">
      <c r="A32" s="225">
        <v>42111</v>
      </c>
      <c r="B32" s="103" t="s">
        <v>375</v>
      </c>
      <c r="C32" s="154" t="s">
        <v>1143</v>
      </c>
      <c r="D32" s="144" t="s">
        <v>1144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 t="s">
        <v>1162</v>
      </c>
      <c r="T32" s="105" t="s">
        <v>1145</v>
      </c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4"/>
      <c r="AS32" s="104"/>
      <c r="AT32" s="108"/>
      <c r="AU32" s="104"/>
      <c r="AV32" s="104"/>
      <c r="AW32" s="104"/>
      <c r="AX32" s="104"/>
      <c r="AY32" s="108"/>
      <c r="AZ32" s="104"/>
      <c r="BA32" s="104"/>
      <c r="BB32" s="104"/>
      <c r="BC32" s="104"/>
      <c r="BD32" s="104"/>
      <c r="BE32" s="104"/>
      <c r="BF32" s="108"/>
      <c r="BG32" s="104"/>
      <c r="BH32" s="104"/>
      <c r="BI32" s="104"/>
      <c r="BJ32" s="104"/>
      <c r="BK32" s="104"/>
      <c r="BL32" s="110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12"/>
      <c r="BY32" s="112"/>
      <c r="BZ32" s="112"/>
      <c r="CA32" s="112"/>
      <c r="CB32" s="112"/>
      <c r="CC32" s="112"/>
      <c r="CD32" s="112"/>
      <c r="CE32" s="112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</row>
    <row r="33" spans="1:103" s="161" customFormat="1" ht="41.25" customHeight="1">
      <c r="A33" s="225">
        <v>42111</v>
      </c>
      <c r="B33" s="103" t="s">
        <v>375</v>
      </c>
      <c r="C33" s="154" t="s">
        <v>1139</v>
      </c>
      <c r="D33" s="144" t="s">
        <v>1140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 t="s">
        <v>1163</v>
      </c>
      <c r="T33" s="105" t="s">
        <v>1141</v>
      </c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4"/>
      <c r="AS33" s="104"/>
      <c r="AT33" s="108"/>
      <c r="AU33" s="104"/>
      <c r="AV33" s="104"/>
      <c r="AW33" s="104"/>
      <c r="AX33" s="104"/>
      <c r="AY33" s="108"/>
      <c r="AZ33" s="104"/>
      <c r="BA33" s="104"/>
      <c r="BB33" s="104"/>
      <c r="BC33" s="104"/>
      <c r="BD33" s="104"/>
      <c r="BE33" s="104"/>
      <c r="BF33" s="108"/>
      <c r="BG33" s="104"/>
      <c r="BH33" s="104"/>
      <c r="BI33" s="104"/>
      <c r="BJ33" s="104"/>
      <c r="BK33" s="104"/>
      <c r="BL33" s="110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12"/>
      <c r="BY33" s="112"/>
      <c r="BZ33" s="112"/>
      <c r="CA33" s="112"/>
      <c r="CB33" s="112"/>
      <c r="CC33" s="112"/>
      <c r="CD33" s="112"/>
      <c r="CE33" s="112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</row>
    <row r="34" spans="1:103" s="251" customFormat="1" ht="128.25" customHeight="1">
      <c r="A34" s="206" t="s">
        <v>209</v>
      </c>
      <c r="B34" s="145" t="s">
        <v>434</v>
      </c>
      <c r="C34" s="146" t="s">
        <v>452</v>
      </c>
      <c r="D34" s="190" t="s">
        <v>920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5" t="s">
        <v>1135</v>
      </c>
      <c r="U34" s="105" t="s">
        <v>1128</v>
      </c>
      <c r="V34" s="105" t="s">
        <v>1117</v>
      </c>
      <c r="W34" s="108" t="s">
        <v>11</v>
      </c>
      <c r="X34" s="105" t="s">
        <v>0</v>
      </c>
      <c r="Y34" s="252" t="s">
        <v>1062</v>
      </c>
      <c r="Z34" s="108" t="s">
        <v>1064</v>
      </c>
      <c r="AA34" s="108" t="s">
        <v>1008</v>
      </c>
      <c r="AB34" s="108" t="s">
        <v>941</v>
      </c>
      <c r="AC34" s="253" t="s">
        <v>416</v>
      </c>
      <c r="AD34" s="149"/>
      <c r="AE34" s="149"/>
      <c r="AF34" s="173" t="s">
        <v>808</v>
      </c>
      <c r="AG34" s="108" t="s">
        <v>422</v>
      </c>
      <c r="AH34" s="108"/>
      <c r="AI34" s="108"/>
      <c r="AJ34" s="108" t="s">
        <v>473</v>
      </c>
      <c r="AK34" s="108" t="s">
        <v>473</v>
      </c>
      <c r="AL34" s="108" t="s">
        <v>473</v>
      </c>
      <c r="AM34" s="108" t="s">
        <v>270</v>
      </c>
      <c r="AN34" s="108" t="s">
        <v>259</v>
      </c>
      <c r="AO34" s="149" t="s">
        <v>257</v>
      </c>
      <c r="AP34" s="149" t="s">
        <v>256</v>
      </c>
      <c r="AQ34" s="149" t="s">
        <v>190</v>
      </c>
      <c r="AR34" s="149" t="s">
        <v>176</v>
      </c>
      <c r="AS34" s="149" t="s">
        <v>160</v>
      </c>
      <c r="AT34" s="149" t="s">
        <v>139</v>
      </c>
      <c r="AU34" s="149" t="s">
        <v>105</v>
      </c>
      <c r="AV34" s="149" t="s">
        <v>473</v>
      </c>
      <c r="AW34" s="149" t="s">
        <v>47</v>
      </c>
      <c r="AX34" s="149" t="s">
        <v>44</v>
      </c>
      <c r="AY34" s="149" t="s">
        <v>473</v>
      </c>
      <c r="AZ34" s="149" t="s">
        <v>1017</v>
      </c>
      <c r="BA34" s="149" t="s">
        <v>993</v>
      </c>
      <c r="BB34" s="149" t="s">
        <v>972</v>
      </c>
      <c r="BC34" s="149" t="s">
        <v>961</v>
      </c>
      <c r="BD34" s="149" t="s">
        <v>950</v>
      </c>
      <c r="BE34" s="149" t="s">
        <v>473</v>
      </c>
      <c r="BF34" s="149" t="s">
        <v>905</v>
      </c>
      <c r="BG34" s="149" t="s">
        <v>822</v>
      </c>
      <c r="BH34" s="149" t="s">
        <v>473</v>
      </c>
      <c r="BI34" s="149" t="s">
        <v>473</v>
      </c>
      <c r="BJ34" s="149" t="s">
        <v>862</v>
      </c>
      <c r="BK34" s="149" t="s">
        <v>473</v>
      </c>
      <c r="BL34" s="150" t="s">
        <v>755</v>
      </c>
      <c r="BM34" s="149" t="s">
        <v>863</v>
      </c>
      <c r="BN34" s="149" t="s">
        <v>473</v>
      </c>
      <c r="BO34" s="149" t="s">
        <v>693</v>
      </c>
      <c r="BP34" s="149" t="s">
        <v>198</v>
      </c>
      <c r="BQ34" s="212" t="s">
        <v>664</v>
      </c>
      <c r="BR34" s="149" t="s">
        <v>756</v>
      </c>
      <c r="BS34" s="149" t="s">
        <v>757</v>
      </c>
      <c r="BT34" s="149" t="s">
        <v>633</v>
      </c>
      <c r="BU34" s="149" t="s">
        <v>592</v>
      </c>
      <c r="BV34" s="149" t="s">
        <v>592</v>
      </c>
      <c r="BW34" s="149" t="s">
        <v>473</v>
      </c>
      <c r="BX34" s="149" t="s">
        <v>580</v>
      </c>
      <c r="BY34" s="149" t="s">
        <v>563</v>
      </c>
      <c r="BZ34" s="149" t="s">
        <v>536</v>
      </c>
      <c r="CA34" s="149" t="s">
        <v>529</v>
      </c>
      <c r="CB34" s="149" t="s">
        <v>514</v>
      </c>
      <c r="CC34" s="152" t="s">
        <v>474</v>
      </c>
      <c r="CD34" s="152"/>
      <c r="CE34" s="152" t="s">
        <v>455</v>
      </c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</row>
    <row r="35" spans="1:103" s="114" customFormat="1" ht="61.5" customHeight="1">
      <c r="A35" s="102">
        <v>41654</v>
      </c>
      <c r="B35" s="103" t="s">
        <v>439</v>
      </c>
      <c r="C35" s="154" t="s">
        <v>117</v>
      </c>
      <c r="D35" s="144" t="s">
        <v>868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 t="s">
        <v>1146</v>
      </c>
      <c r="U35" s="105" t="s">
        <v>1133</v>
      </c>
      <c r="V35" s="105"/>
      <c r="W35" s="105" t="s">
        <v>9</v>
      </c>
      <c r="X35" s="105" t="s">
        <v>556</v>
      </c>
      <c r="Y35" s="252" t="s">
        <v>1061</v>
      </c>
      <c r="Z35" s="105"/>
      <c r="AA35" s="252" t="s">
        <v>1007</v>
      </c>
      <c r="AB35" s="166" t="s">
        <v>946</v>
      </c>
      <c r="AC35" s="107" t="s">
        <v>940</v>
      </c>
      <c r="AD35" s="105" t="s">
        <v>873</v>
      </c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4"/>
      <c r="AS35" s="104"/>
      <c r="AT35" s="108"/>
      <c r="AU35" s="104"/>
      <c r="AV35" s="104"/>
      <c r="AW35" s="104"/>
      <c r="AX35" s="109"/>
      <c r="AY35" s="108"/>
      <c r="AZ35" s="104"/>
      <c r="BA35" s="104"/>
      <c r="BB35" s="104"/>
      <c r="BC35" s="104"/>
      <c r="BD35" s="104"/>
      <c r="BE35" s="104"/>
      <c r="BF35" s="108"/>
      <c r="BG35" s="104"/>
      <c r="BH35" s="109"/>
      <c r="BI35" s="109"/>
      <c r="BJ35" s="104"/>
      <c r="BK35" s="104"/>
      <c r="BL35" s="110"/>
      <c r="BM35" s="109"/>
      <c r="BN35" s="109"/>
      <c r="BO35" s="109"/>
      <c r="BP35" s="109"/>
      <c r="BQ35" s="104"/>
      <c r="BR35" s="104"/>
      <c r="BS35" s="109"/>
      <c r="BT35" s="104"/>
      <c r="BU35" s="109"/>
      <c r="BV35" s="109"/>
      <c r="BW35" s="109"/>
      <c r="BX35" s="111"/>
      <c r="BY35" s="111"/>
      <c r="BZ35" s="111"/>
      <c r="CA35" s="111"/>
      <c r="CB35" s="111"/>
      <c r="CC35" s="112"/>
      <c r="CD35" s="111"/>
      <c r="CE35" s="111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</row>
    <row r="36" spans="1:103" s="114" customFormat="1" ht="75" customHeight="1">
      <c r="A36" s="102">
        <v>41680</v>
      </c>
      <c r="B36" s="103" t="s">
        <v>439</v>
      </c>
      <c r="C36" s="104" t="s">
        <v>323</v>
      </c>
      <c r="D36" s="177" t="s">
        <v>216</v>
      </c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 t="s">
        <v>1136</v>
      </c>
      <c r="U36" s="178" t="s">
        <v>1131</v>
      </c>
      <c r="V36" s="178"/>
      <c r="W36" s="178"/>
      <c r="X36" s="178"/>
      <c r="Y36" s="178"/>
      <c r="Z36" s="178"/>
      <c r="AA36" s="178"/>
      <c r="AB36" s="178"/>
      <c r="AC36" s="107" t="s">
        <v>885</v>
      </c>
      <c r="AD36" s="178" t="s">
        <v>882</v>
      </c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4"/>
      <c r="AS36" s="104"/>
      <c r="AT36" s="108"/>
      <c r="AU36" s="104"/>
      <c r="AV36" s="104"/>
      <c r="AW36" s="104"/>
      <c r="AX36" s="109"/>
      <c r="AY36" s="108"/>
      <c r="AZ36" s="104"/>
      <c r="BA36" s="104"/>
      <c r="BB36" s="104"/>
      <c r="BC36" s="104"/>
      <c r="BD36" s="104"/>
      <c r="BE36" s="104"/>
      <c r="BF36" s="108"/>
      <c r="BG36" s="104"/>
      <c r="BH36" s="109"/>
      <c r="BI36" s="109"/>
      <c r="BJ36" s="104"/>
      <c r="BK36" s="104"/>
      <c r="BL36" s="110"/>
      <c r="BM36" s="109"/>
      <c r="BN36" s="109"/>
      <c r="BO36" s="109"/>
      <c r="BP36" s="109"/>
      <c r="BQ36" s="104"/>
      <c r="BR36" s="104"/>
      <c r="BS36" s="109"/>
      <c r="BT36" s="104"/>
      <c r="BU36" s="109"/>
      <c r="BV36" s="109"/>
      <c r="BW36" s="109"/>
      <c r="BX36" s="111"/>
      <c r="BY36" s="111"/>
      <c r="BZ36" s="111"/>
      <c r="CA36" s="111"/>
      <c r="CB36" s="111"/>
      <c r="CC36" s="112"/>
      <c r="CD36" s="111"/>
      <c r="CE36" s="111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</row>
    <row r="37" spans="1:103" s="251" customFormat="1" ht="54.75" customHeight="1">
      <c r="A37" s="249">
        <v>41973</v>
      </c>
      <c r="B37" s="145" t="s">
        <v>434</v>
      </c>
      <c r="C37" s="163" t="s">
        <v>1109</v>
      </c>
      <c r="D37" s="250" t="s">
        <v>1110</v>
      </c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48" t="s">
        <v>1134</v>
      </c>
      <c r="U37" s="148" t="s">
        <v>1126</v>
      </c>
      <c r="V37" s="148" t="s">
        <v>1121</v>
      </c>
      <c r="W37" s="146"/>
      <c r="X37" s="146"/>
      <c r="Y37" s="146"/>
      <c r="Z37" s="146"/>
      <c r="AA37" s="146"/>
      <c r="AB37" s="146"/>
      <c r="AC37" s="146"/>
      <c r="AD37" s="146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6"/>
      <c r="AS37" s="146"/>
      <c r="AT37" s="149"/>
      <c r="AU37" s="146"/>
      <c r="AV37" s="146"/>
      <c r="AW37" s="146"/>
      <c r="AX37" s="146"/>
      <c r="AY37" s="149"/>
      <c r="AZ37" s="146"/>
      <c r="BA37" s="146"/>
      <c r="BB37" s="146"/>
      <c r="BC37" s="146"/>
      <c r="BD37" s="146"/>
      <c r="BE37" s="146"/>
      <c r="BF37" s="149"/>
      <c r="BG37" s="146"/>
      <c r="BH37" s="146"/>
      <c r="BI37" s="146"/>
      <c r="BJ37" s="146"/>
      <c r="BK37" s="146"/>
      <c r="BL37" s="150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51"/>
      <c r="BY37" s="151"/>
      <c r="BZ37" s="151"/>
      <c r="CA37" s="151"/>
      <c r="CB37" s="151"/>
      <c r="CC37" s="151"/>
      <c r="CD37" s="151"/>
      <c r="CE37" s="151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</row>
    <row r="38" spans="1:103" s="161" customFormat="1" ht="40.5" customHeight="1">
      <c r="A38" s="225">
        <v>41916</v>
      </c>
      <c r="B38" s="103" t="s">
        <v>434</v>
      </c>
      <c r="C38" s="154" t="s">
        <v>1</v>
      </c>
      <c r="D38" s="144" t="s">
        <v>372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 t="s">
        <v>1127</v>
      </c>
      <c r="V38" s="105" t="s">
        <v>1113</v>
      </c>
      <c r="W38" s="105" t="s">
        <v>5</v>
      </c>
      <c r="X38" s="227" t="s">
        <v>2</v>
      </c>
      <c r="Y38" s="104"/>
      <c r="Z38" s="104"/>
      <c r="AA38" s="104"/>
      <c r="AB38" s="104"/>
      <c r="AC38" s="104"/>
      <c r="AD38" s="104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4"/>
      <c r="AS38" s="104"/>
      <c r="AT38" s="108"/>
      <c r="AU38" s="104"/>
      <c r="AV38" s="104"/>
      <c r="AW38" s="104"/>
      <c r="AX38" s="104"/>
      <c r="AY38" s="108"/>
      <c r="AZ38" s="104"/>
      <c r="BA38" s="104"/>
      <c r="BB38" s="104"/>
      <c r="BC38" s="104"/>
      <c r="BD38" s="104"/>
      <c r="BE38" s="104"/>
      <c r="BF38" s="108"/>
      <c r="BG38" s="104"/>
      <c r="BH38" s="104"/>
      <c r="BI38" s="104"/>
      <c r="BJ38" s="104"/>
      <c r="BK38" s="104"/>
      <c r="BL38" s="110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12"/>
      <c r="BY38" s="112"/>
      <c r="BZ38" s="112"/>
      <c r="CA38" s="112"/>
      <c r="CB38" s="112"/>
      <c r="CC38" s="112"/>
      <c r="CD38" s="112"/>
      <c r="CE38" s="112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</row>
    <row r="39" spans="1:103" s="114" customFormat="1" ht="72" customHeight="1">
      <c r="A39" s="102">
        <v>41645</v>
      </c>
      <c r="B39" s="103" t="s">
        <v>439</v>
      </c>
      <c r="C39" s="154" t="s">
        <v>554</v>
      </c>
      <c r="D39" s="144" t="s">
        <v>869</v>
      </c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 t="s">
        <v>1119</v>
      </c>
      <c r="W39" s="105" t="s">
        <v>1091</v>
      </c>
      <c r="X39" s="227" t="s">
        <v>555</v>
      </c>
      <c r="Y39" s="105"/>
      <c r="Z39" s="105"/>
      <c r="AA39" s="105"/>
      <c r="AB39" s="105"/>
      <c r="AC39" s="107" t="s">
        <v>886</v>
      </c>
      <c r="AD39" s="105" t="s">
        <v>883</v>
      </c>
      <c r="AE39" s="212" t="s">
        <v>108</v>
      </c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4"/>
      <c r="AS39" s="104"/>
      <c r="AT39" s="108"/>
      <c r="AU39" s="104"/>
      <c r="AV39" s="104"/>
      <c r="AW39" s="104"/>
      <c r="AX39" s="109"/>
      <c r="AY39" s="108"/>
      <c r="AZ39" s="104"/>
      <c r="BA39" s="104"/>
      <c r="BB39" s="104"/>
      <c r="BC39" s="104"/>
      <c r="BD39" s="104"/>
      <c r="BE39" s="104"/>
      <c r="BF39" s="108"/>
      <c r="BG39" s="104"/>
      <c r="BH39" s="109"/>
      <c r="BI39" s="109"/>
      <c r="BJ39" s="104"/>
      <c r="BK39" s="104"/>
      <c r="BL39" s="110"/>
      <c r="BM39" s="109"/>
      <c r="BN39" s="109"/>
      <c r="BO39" s="109"/>
      <c r="BP39" s="109"/>
      <c r="BQ39" s="104"/>
      <c r="BR39" s="104"/>
      <c r="BS39" s="109"/>
      <c r="BT39" s="104"/>
      <c r="BU39" s="109"/>
      <c r="BV39" s="109"/>
      <c r="BW39" s="109"/>
      <c r="BX39" s="111"/>
      <c r="BY39" s="111"/>
      <c r="BZ39" s="111"/>
      <c r="CA39" s="111"/>
      <c r="CB39" s="111"/>
      <c r="CC39" s="112"/>
      <c r="CD39" s="111"/>
      <c r="CE39" s="111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</row>
    <row r="40" spans="1:103" s="114" customFormat="1" ht="66" customHeight="1">
      <c r="A40" s="171" t="s">
        <v>59</v>
      </c>
      <c r="B40" s="103" t="s">
        <v>434</v>
      </c>
      <c r="C40" s="104" t="s">
        <v>68</v>
      </c>
      <c r="D40" s="172" t="s">
        <v>69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5" t="s">
        <v>1118</v>
      </c>
      <c r="W40" s="108" t="s">
        <v>8</v>
      </c>
      <c r="X40" s="105" t="s">
        <v>557</v>
      </c>
      <c r="Y40" s="108"/>
      <c r="Z40" s="108"/>
      <c r="AA40" s="108"/>
      <c r="AB40" s="108"/>
      <c r="AC40" s="187"/>
      <c r="AD40" s="108"/>
      <c r="AE40" s="108"/>
      <c r="AF40" s="108"/>
      <c r="AG40" s="108"/>
      <c r="AH40" s="108"/>
      <c r="AI40" s="108"/>
      <c r="AJ40" s="108"/>
      <c r="AK40" s="108" t="s">
        <v>329</v>
      </c>
      <c r="AL40" s="108" t="s">
        <v>292</v>
      </c>
      <c r="AM40" s="108"/>
      <c r="AN40" s="108"/>
      <c r="AO40" s="108"/>
      <c r="AP40" s="108"/>
      <c r="AQ40" s="108"/>
      <c r="AR40" s="104"/>
      <c r="AS40" s="108" t="s">
        <v>157</v>
      </c>
      <c r="AT40" s="108" t="s">
        <v>153</v>
      </c>
      <c r="AU40" s="108" t="s">
        <v>98</v>
      </c>
      <c r="AV40" s="108" t="s">
        <v>87</v>
      </c>
      <c r="AW40" s="108" t="s">
        <v>70</v>
      </c>
      <c r="AX40" s="109"/>
      <c r="AY40" s="108"/>
      <c r="AZ40" s="104"/>
      <c r="BA40" s="104"/>
      <c r="BB40" s="104"/>
      <c r="BC40" s="104"/>
      <c r="BD40" s="104"/>
      <c r="BE40" s="104"/>
      <c r="BF40" s="108"/>
      <c r="BG40" s="104"/>
      <c r="BH40" s="109"/>
      <c r="BI40" s="109"/>
      <c r="BJ40" s="104"/>
      <c r="BK40" s="104"/>
      <c r="BL40" s="110"/>
      <c r="BM40" s="109"/>
      <c r="BN40" s="109"/>
      <c r="BO40" s="109"/>
      <c r="BP40" s="109"/>
      <c r="BQ40" s="104"/>
      <c r="BR40" s="104"/>
      <c r="BS40" s="109"/>
      <c r="BT40" s="104"/>
      <c r="BU40" s="109"/>
      <c r="BV40" s="109"/>
      <c r="BW40" s="109"/>
      <c r="BX40" s="111"/>
      <c r="BY40" s="111"/>
      <c r="BZ40" s="111"/>
      <c r="CA40" s="111"/>
      <c r="CB40" s="111"/>
      <c r="CC40" s="112"/>
      <c r="CD40" s="111"/>
      <c r="CE40" s="111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</row>
    <row r="41" spans="1:103" s="161" customFormat="1" ht="87.75" customHeight="1">
      <c r="A41" s="204" t="s">
        <v>210</v>
      </c>
      <c r="B41" s="103" t="s">
        <v>434</v>
      </c>
      <c r="C41" s="176" t="s">
        <v>436</v>
      </c>
      <c r="D41" s="144" t="s">
        <v>879</v>
      </c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 t="s">
        <v>1116</v>
      </c>
      <c r="W41" s="105" t="s">
        <v>10</v>
      </c>
      <c r="X41" s="105" t="s">
        <v>1063</v>
      </c>
      <c r="Y41" s="105"/>
      <c r="Z41" s="105"/>
      <c r="AA41" s="105"/>
      <c r="AB41" s="105"/>
      <c r="AC41" s="228" t="s">
        <v>890</v>
      </c>
      <c r="AD41" s="105" t="s">
        <v>880</v>
      </c>
      <c r="AE41" s="108" t="s">
        <v>119</v>
      </c>
      <c r="AF41" s="105" t="s">
        <v>811</v>
      </c>
      <c r="AG41" s="108" t="s">
        <v>420</v>
      </c>
      <c r="AH41" s="108"/>
      <c r="AI41" s="108"/>
      <c r="AJ41" s="108" t="s">
        <v>389</v>
      </c>
      <c r="AK41" s="108" t="s">
        <v>390</v>
      </c>
      <c r="AL41" s="108" t="s">
        <v>281</v>
      </c>
      <c r="AM41" s="108" t="s">
        <v>391</v>
      </c>
      <c r="AN41" s="108" t="s">
        <v>392</v>
      </c>
      <c r="AO41" s="108" t="s">
        <v>254</v>
      </c>
      <c r="AP41" s="108" t="s">
        <v>238</v>
      </c>
      <c r="AQ41" s="108" t="s">
        <v>185</v>
      </c>
      <c r="AR41" s="108"/>
      <c r="AS41" s="108"/>
      <c r="AT41" s="108"/>
      <c r="AU41" s="108" t="s">
        <v>121</v>
      </c>
      <c r="AV41" s="108"/>
      <c r="AW41" s="108" t="s">
        <v>49</v>
      </c>
      <c r="AX41" s="108" t="s">
        <v>1087</v>
      </c>
      <c r="AY41" s="108" t="s">
        <v>1087</v>
      </c>
      <c r="AZ41" s="108" t="s">
        <v>1019</v>
      </c>
      <c r="BA41" s="108"/>
      <c r="BB41" s="108"/>
      <c r="BC41" s="108"/>
      <c r="BD41" s="108" t="s">
        <v>473</v>
      </c>
      <c r="BE41" s="108" t="s">
        <v>473</v>
      </c>
      <c r="BF41" s="108" t="s">
        <v>473</v>
      </c>
      <c r="BG41" s="108" t="s">
        <v>473</v>
      </c>
      <c r="BH41" s="108" t="s">
        <v>473</v>
      </c>
      <c r="BI41" s="108" t="s">
        <v>799</v>
      </c>
      <c r="BJ41" s="108" t="s">
        <v>782</v>
      </c>
      <c r="BK41" s="108" t="s">
        <v>473</v>
      </c>
      <c r="BL41" s="110" t="s">
        <v>718</v>
      </c>
      <c r="BM41" s="108" t="s">
        <v>473</v>
      </c>
      <c r="BN41" s="108" t="s">
        <v>473</v>
      </c>
      <c r="BO41" s="108" t="s">
        <v>685</v>
      </c>
      <c r="BP41" s="108" t="s">
        <v>675</v>
      </c>
      <c r="BQ41" s="176" t="s">
        <v>657</v>
      </c>
      <c r="BR41" s="108" t="s">
        <v>654</v>
      </c>
      <c r="BS41" s="108" t="s">
        <v>643</v>
      </c>
      <c r="BT41" s="108" t="s">
        <v>629</v>
      </c>
      <c r="BU41" s="108" t="s">
        <v>620</v>
      </c>
      <c r="BV41" s="108" t="s">
        <v>738</v>
      </c>
      <c r="BW41" s="108" t="s">
        <v>587</v>
      </c>
      <c r="BX41" s="108" t="s">
        <v>576</v>
      </c>
      <c r="BY41" s="108" t="s">
        <v>562</v>
      </c>
      <c r="BZ41" s="108" t="s">
        <v>532</v>
      </c>
      <c r="CA41" s="108" t="s">
        <v>528</v>
      </c>
      <c r="CB41" s="108" t="s">
        <v>739</v>
      </c>
      <c r="CC41" s="200" t="s">
        <v>477</v>
      </c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</row>
    <row r="42" spans="1:103" s="161" customFormat="1" ht="63.75" customHeight="1">
      <c r="A42" s="225">
        <v>41916</v>
      </c>
      <c r="B42" s="103" t="s">
        <v>434</v>
      </c>
      <c r="C42" s="154" t="s">
        <v>558</v>
      </c>
      <c r="D42" s="144" t="s">
        <v>216</v>
      </c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 t="s">
        <v>1115</v>
      </c>
      <c r="W42" s="105" t="s">
        <v>7</v>
      </c>
      <c r="X42" s="227" t="s">
        <v>560</v>
      </c>
      <c r="Y42" s="104"/>
      <c r="Z42" s="104"/>
      <c r="AA42" s="104"/>
      <c r="AB42" s="104"/>
      <c r="AC42" s="104"/>
      <c r="AD42" s="104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4"/>
      <c r="AS42" s="104"/>
      <c r="AT42" s="108"/>
      <c r="AU42" s="104"/>
      <c r="AV42" s="104"/>
      <c r="AW42" s="104"/>
      <c r="AX42" s="104"/>
      <c r="AY42" s="108"/>
      <c r="AZ42" s="104"/>
      <c r="BA42" s="104"/>
      <c r="BB42" s="104"/>
      <c r="BC42" s="104"/>
      <c r="BD42" s="104"/>
      <c r="BE42" s="104"/>
      <c r="BF42" s="108"/>
      <c r="BG42" s="104"/>
      <c r="BH42" s="104"/>
      <c r="BI42" s="104"/>
      <c r="BJ42" s="104"/>
      <c r="BK42" s="104"/>
      <c r="BL42" s="110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12"/>
      <c r="BY42" s="112"/>
      <c r="BZ42" s="112"/>
      <c r="CA42" s="112"/>
      <c r="CB42" s="112"/>
      <c r="CC42" s="112"/>
      <c r="CD42" s="112"/>
      <c r="CE42" s="112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</row>
    <row r="43" spans="1:103" s="161" customFormat="1" ht="40.5" customHeight="1">
      <c r="A43" s="225">
        <v>41916</v>
      </c>
      <c r="B43" s="103" t="s">
        <v>434</v>
      </c>
      <c r="C43" s="154" t="s">
        <v>212</v>
      </c>
      <c r="D43" s="144" t="s">
        <v>216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 t="s">
        <v>1114</v>
      </c>
      <c r="W43" s="105" t="s">
        <v>6</v>
      </c>
      <c r="X43" s="226" t="s">
        <v>559</v>
      </c>
      <c r="Y43" s="104"/>
      <c r="Z43" s="104"/>
      <c r="AA43" s="104"/>
      <c r="AB43" s="104"/>
      <c r="AC43" s="104"/>
      <c r="AD43" s="104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4"/>
      <c r="AS43" s="104"/>
      <c r="AT43" s="108"/>
      <c r="AU43" s="104"/>
      <c r="AV43" s="104"/>
      <c r="AW43" s="104"/>
      <c r="AX43" s="104"/>
      <c r="AY43" s="108"/>
      <c r="AZ43" s="104"/>
      <c r="BA43" s="104"/>
      <c r="BB43" s="104"/>
      <c r="BC43" s="104"/>
      <c r="BD43" s="104"/>
      <c r="BE43" s="104"/>
      <c r="BF43" s="108"/>
      <c r="BG43" s="104"/>
      <c r="BH43" s="104"/>
      <c r="BI43" s="104"/>
      <c r="BJ43" s="104"/>
      <c r="BK43" s="104"/>
      <c r="BL43" s="110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12"/>
      <c r="BY43" s="112"/>
      <c r="BZ43" s="112"/>
      <c r="CA43" s="112"/>
      <c r="CB43" s="112"/>
      <c r="CC43" s="112"/>
      <c r="CD43" s="112"/>
      <c r="CE43" s="112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</row>
    <row r="44" spans="1:103" s="114" customFormat="1" ht="99.75" customHeight="1">
      <c r="A44" s="102">
        <v>41611</v>
      </c>
      <c r="B44" s="103" t="s">
        <v>402</v>
      </c>
      <c r="C44" s="104" t="s">
        <v>403</v>
      </c>
      <c r="D44" s="144" t="s">
        <v>870</v>
      </c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6" t="s">
        <v>1089</v>
      </c>
      <c r="X44" s="105"/>
      <c r="Y44" s="105"/>
      <c r="Z44" s="105"/>
      <c r="AA44" s="105"/>
      <c r="AB44" s="105"/>
      <c r="AC44" s="107" t="s">
        <v>889</v>
      </c>
      <c r="AD44" s="105" t="s">
        <v>874</v>
      </c>
      <c r="AE44" s="105" t="s">
        <v>116</v>
      </c>
      <c r="AF44" s="105" t="s">
        <v>988</v>
      </c>
      <c r="AG44" s="108" t="s">
        <v>424</v>
      </c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4"/>
      <c r="AS44" s="104"/>
      <c r="AT44" s="108"/>
      <c r="AU44" s="104"/>
      <c r="AV44" s="104"/>
      <c r="AW44" s="104"/>
      <c r="AX44" s="109"/>
      <c r="AY44" s="108"/>
      <c r="AZ44" s="104"/>
      <c r="BA44" s="104"/>
      <c r="BB44" s="104"/>
      <c r="BC44" s="104"/>
      <c r="BD44" s="104"/>
      <c r="BE44" s="104"/>
      <c r="BF44" s="108"/>
      <c r="BG44" s="104"/>
      <c r="BH44" s="109"/>
      <c r="BI44" s="109"/>
      <c r="BJ44" s="104"/>
      <c r="BK44" s="104"/>
      <c r="BL44" s="110"/>
      <c r="BM44" s="109"/>
      <c r="BN44" s="109"/>
      <c r="BO44" s="109"/>
      <c r="BP44" s="109"/>
      <c r="BQ44" s="104"/>
      <c r="BR44" s="104"/>
      <c r="BS44" s="109"/>
      <c r="BT44" s="104"/>
      <c r="BU44" s="109"/>
      <c r="BV44" s="109"/>
      <c r="BW44" s="109"/>
      <c r="BX44" s="111"/>
      <c r="BY44" s="111"/>
      <c r="BZ44" s="111"/>
      <c r="CA44" s="111"/>
      <c r="CB44" s="111"/>
      <c r="CC44" s="112"/>
      <c r="CD44" s="111"/>
      <c r="CE44" s="111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</row>
    <row r="45" spans="1:109" s="161" customFormat="1" ht="40.5" customHeight="1">
      <c r="A45" s="153">
        <v>41916</v>
      </c>
      <c r="B45" s="103" t="s">
        <v>434</v>
      </c>
      <c r="C45" s="154" t="s">
        <v>179</v>
      </c>
      <c r="D45" s="155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 t="s">
        <v>4</v>
      </c>
      <c r="X45" s="108" t="s">
        <v>3</v>
      </c>
      <c r="Y45" s="154"/>
      <c r="Z45" s="154"/>
      <c r="AA45" s="154"/>
      <c r="AB45" s="154"/>
      <c r="AC45" s="154"/>
      <c r="AD45" s="154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54"/>
      <c r="AS45" s="154"/>
      <c r="AT45" s="108"/>
      <c r="AU45" s="154"/>
      <c r="AV45" s="154"/>
      <c r="AW45" s="154"/>
      <c r="AX45" s="154"/>
      <c r="AY45" s="108"/>
      <c r="AZ45" s="154"/>
      <c r="BA45" s="154"/>
      <c r="BB45" s="154"/>
      <c r="BC45" s="154"/>
      <c r="BD45" s="154"/>
      <c r="BE45" s="154"/>
      <c r="BF45" s="108"/>
      <c r="BG45" s="154"/>
      <c r="BH45" s="156"/>
      <c r="BI45" s="156"/>
      <c r="BJ45" s="156"/>
      <c r="BK45" s="156"/>
      <c r="BL45" s="157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8"/>
      <c r="BY45" s="158"/>
      <c r="BZ45" s="158"/>
      <c r="CA45" s="158"/>
      <c r="CB45" s="158"/>
      <c r="CC45" s="158"/>
      <c r="CD45" s="158"/>
      <c r="CE45" s="158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60"/>
      <c r="DA45" s="160"/>
      <c r="DB45" s="160"/>
      <c r="DC45" s="160"/>
      <c r="DD45" s="160"/>
      <c r="DE45" s="160"/>
    </row>
    <row r="46" spans="1:103" s="167" customFormat="1" ht="68.25" customHeight="1">
      <c r="A46" s="162">
        <v>41723</v>
      </c>
      <c r="B46" s="145" t="s">
        <v>887</v>
      </c>
      <c r="C46" s="163" t="s">
        <v>888</v>
      </c>
      <c r="D46" s="147" t="s">
        <v>503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64" t="s">
        <v>553</v>
      </c>
      <c r="Y46" s="148" t="s">
        <v>1059</v>
      </c>
      <c r="Z46" s="165" t="s">
        <v>1060</v>
      </c>
      <c r="AA46" s="148" t="s">
        <v>1012</v>
      </c>
      <c r="AB46" s="166" t="s">
        <v>947</v>
      </c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6"/>
      <c r="AS46" s="146"/>
      <c r="AT46" s="149"/>
      <c r="AU46" s="146"/>
      <c r="AV46" s="146"/>
      <c r="AW46" s="146"/>
      <c r="AX46" s="168"/>
      <c r="AY46" s="149"/>
      <c r="AZ46" s="146"/>
      <c r="BA46" s="146"/>
      <c r="BB46" s="146"/>
      <c r="BC46" s="146"/>
      <c r="BD46" s="146"/>
      <c r="BE46" s="146"/>
      <c r="BF46" s="149"/>
      <c r="BG46" s="146"/>
      <c r="BH46" s="168"/>
      <c r="BI46" s="168"/>
      <c r="BJ46" s="146"/>
      <c r="BK46" s="146"/>
      <c r="BL46" s="150"/>
      <c r="BM46" s="168"/>
      <c r="BN46" s="168"/>
      <c r="BO46" s="168"/>
      <c r="BP46" s="168"/>
      <c r="BQ46" s="146"/>
      <c r="BR46" s="146"/>
      <c r="BS46" s="168"/>
      <c r="BT46" s="146"/>
      <c r="BU46" s="168"/>
      <c r="BV46" s="168"/>
      <c r="BW46" s="168"/>
      <c r="BX46" s="169"/>
      <c r="BY46" s="169"/>
      <c r="BZ46" s="169"/>
      <c r="CA46" s="169"/>
      <c r="CB46" s="169"/>
      <c r="CC46" s="151"/>
      <c r="CD46" s="169"/>
      <c r="CE46" s="169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</row>
    <row r="47" spans="1:103" s="114" customFormat="1" ht="62.25" customHeight="1">
      <c r="A47" s="171"/>
      <c r="B47" s="103" t="s">
        <v>1028</v>
      </c>
      <c r="C47" s="104" t="s">
        <v>1026</v>
      </c>
      <c r="D47" s="172" t="s">
        <v>1027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 t="s">
        <v>1030</v>
      </c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4"/>
      <c r="AS47" s="104"/>
      <c r="AT47" s="108"/>
      <c r="AU47" s="104"/>
      <c r="AV47" s="104"/>
      <c r="AW47" s="104"/>
      <c r="AX47" s="109"/>
      <c r="AY47" s="108"/>
      <c r="AZ47" s="104"/>
      <c r="BA47" s="104"/>
      <c r="BB47" s="104"/>
      <c r="BC47" s="104"/>
      <c r="BD47" s="104"/>
      <c r="BE47" s="104"/>
      <c r="BF47" s="108"/>
      <c r="BG47" s="104"/>
      <c r="BH47" s="109"/>
      <c r="BI47" s="109"/>
      <c r="BJ47" s="104"/>
      <c r="BK47" s="104"/>
      <c r="BL47" s="110"/>
      <c r="BM47" s="109"/>
      <c r="BN47" s="109"/>
      <c r="BO47" s="109"/>
      <c r="BP47" s="109"/>
      <c r="BQ47" s="104"/>
      <c r="BR47" s="104"/>
      <c r="BS47" s="109"/>
      <c r="BT47" s="104"/>
      <c r="BU47" s="109"/>
      <c r="BV47" s="109"/>
      <c r="BW47" s="109"/>
      <c r="BX47" s="111"/>
      <c r="BY47" s="111"/>
      <c r="BZ47" s="111"/>
      <c r="CA47" s="111"/>
      <c r="CB47" s="111"/>
      <c r="CC47" s="112"/>
      <c r="CD47" s="111"/>
      <c r="CE47" s="111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</row>
    <row r="48" spans="1:103" s="114" customFormat="1" ht="62.25" customHeight="1">
      <c r="A48" s="171"/>
      <c r="B48" s="103" t="s">
        <v>976</v>
      </c>
      <c r="C48" s="104" t="s">
        <v>1023</v>
      </c>
      <c r="D48" s="172" t="s">
        <v>1024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 t="s">
        <v>1025</v>
      </c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4"/>
      <c r="AS48" s="104"/>
      <c r="AT48" s="108"/>
      <c r="AU48" s="104"/>
      <c r="AV48" s="104"/>
      <c r="AW48" s="104"/>
      <c r="AX48" s="109"/>
      <c r="AY48" s="108"/>
      <c r="AZ48" s="104"/>
      <c r="BA48" s="104"/>
      <c r="BB48" s="104"/>
      <c r="BC48" s="104"/>
      <c r="BD48" s="104"/>
      <c r="BE48" s="104"/>
      <c r="BF48" s="108"/>
      <c r="BG48" s="104"/>
      <c r="BH48" s="109"/>
      <c r="BI48" s="109"/>
      <c r="BJ48" s="104"/>
      <c r="BK48" s="104"/>
      <c r="BL48" s="110"/>
      <c r="BM48" s="109"/>
      <c r="BN48" s="109"/>
      <c r="BO48" s="109"/>
      <c r="BP48" s="109"/>
      <c r="BQ48" s="104"/>
      <c r="BR48" s="104"/>
      <c r="BS48" s="109"/>
      <c r="BT48" s="104"/>
      <c r="BU48" s="109"/>
      <c r="BV48" s="109"/>
      <c r="BW48" s="109"/>
      <c r="BX48" s="111"/>
      <c r="BY48" s="111"/>
      <c r="BZ48" s="111"/>
      <c r="CA48" s="111"/>
      <c r="CB48" s="111"/>
      <c r="CC48" s="112"/>
      <c r="CD48" s="111"/>
      <c r="CE48" s="111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</row>
    <row r="49" spans="1:103" s="114" customFormat="1" ht="62.25" customHeight="1">
      <c r="A49" s="102">
        <v>41815</v>
      </c>
      <c r="B49" s="103" t="s">
        <v>976</v>
      </c>
      <c r="C49" s="104" t="s">
        <v>500</v>
      </c>
      <c r="D49" s="172" t="s">
        <v>501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 t="s">
        <v>1029</v>
      </c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4"/>
      <c r="AS49" s="104"/>
      <c r="AT49" s="108"/>
      <c r="AU49" s="104"/>
      <c r="AV49" s="104"/>
      <c r="AW49" s="104"/>
      <c r="AX49" s="109"/>
      <c r="AY49" s="108"/>
      <c r="AZ49" s="104"/>
      <c r="BA49" s="104"/>
      <c r="BB49" s="104"/>
      <c r="BC49" s="104"/>
      <c r="BD49" s="104"/>
      <c r="BE49" s="104"/>
      <c r="BF49" s="108"/>
      <c r="BG49" s="104"/>
      <c r="BH49" s="109"/>
      <c r="BI49" s="109"/>
      <c r="BJ49" s="104"/>
      <c r="BK49" s="104"/>
      <c r="BL49" s="110"/>
      <c r="BM49" s="109"/>
      <c r="BN49" s="109"/>
      <c r="BO49" s="109"/>
      <c r="BP49" s="109"/>
      <c r="BQ49" s="104"/>
      <c r="BR49" s="104"/>
      <c r="BS49" s="109"/>
      <c r="BT49" s="104"/>
      <c r="BU49" s="109"/>
      <c r="BV49" s="109"/>
      <c r="BW49" s="109"/>
      <c r="BX49" s="111"/>
      <c r="BY49" s="111"/>
      <c r="BZ49" s="111"/>
      <c r="CA49" s="111"/>
      <c r="CB49" s="111"/>
      <c r="CC49" s="112"/>
      <c r="CD49" s="111"/>
      <c r="CE49" s="111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</row>
    <row r="50" spans="1:103" s="114" customFormat="1" ht="70.5" customHeight="1">
      <c r="A50" s="102">
        <v>41806</v>
      </c>
      <c r="B50" s="103" t="s">
        <v>976</v>
      </c>
      <c r="C50" s="104" t="s">
        <v>498</v>
      </c>
      <c r="D50" s="172" t="s">
        <v>499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 t="s">
        <v>533</v>
      </c>
      <c r="AA50" s="108" t="s">
        <v>502</v>
      </c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4"/>
      <c r="AS50" s="104"/>
      <c r="AT50" s="108"/>
      <c r="AU50" s="104"/>
      <c r="AV50" s="104"/>
      <c r="AW50" s="104"/>
      <c r="AX50" s="109"/>
      <c r="AY50" s="108"/>
      <c r="AZ50" s="104"/>
      <c r="BA50" s="104"/>
      <c r="BB50" s="104"/>
      <c r="BC50" s="104"/>
      <c r="BD50" s="104"/>
      <c r="BE50" s="104"/>
      <c r="BF50" s="108"/>
      <c r="BG50" s="104"/>
      <c r="BH50" s="109"/>
      <c r="BI50" s="109"/>
      <c r="BJ50" s="104"/>
      <c r="BK50" s="104"/>
      <c r="BL50" s="110"/>
      <c r="BM50" s="109"/>
      <c r="BN50" s="109"/>
      <c r="BO50" s="109"/>
      <c r="BP50" s="109"/>
      <c r="BQ50" s="104"/>
      <c r="BR50" s="104"/>
      <c r="BS50" s="109"/>
      <c r="BT50" s="104"/>
      <c r="BU50" s="109"/>
      <c r="BV50" s="109"/>
      <c r="BW50" s="109"/>
      <c r="BX50" s="111"/>
      <c r="BY50" s="111"/>
      <c r="BZ50" s="111"/>
      <c r="CA50" s="111"/>
      <c r="CB50" s="111"/>
      <c r="CC50" s="112"/>
      <c r="CD50" s="111"/>
      <c r="CE50" s="111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</row>
    <row r="51" spans="1:103" s="114" customFormat="1" ht="61.5" customHeight="1">
      <c r="A51" s="102">
        <v>41806</v>
      </c>
      <c r="B51" s="103" t="s">
        <v>976</v>
      </c>
      <c r="C51" s="104" t="s">
        <v>977</v>
      </c>
      <c r="D51" s="172" t="s">
        <v>1013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 t="s">
        <v>1009</v>
      </c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4"/>
      <c r="AS51" s="104"/>
      <c r="AT51" s="108"/>
      <c r="AU51" s="104"/>
      <c r="AV51" s="104"/>
      <c r="AW51" s="104"/>
      <c r="AX51" s="109"/>
      <c r="AY51" s="108"/>
      <c r="AZ51" s="104"/>
      <c r="BA51" s="104"/>
      <c r="BB51" s="104"/>
      <c r="BC51" s="104"/>
      <c r="BD51" s="104"/>
      <c r="BE51" s="104"/>
      <c r="BF51" s="108"/>
      <c r="BG51" s="104"/>
      <c r="BH51" s="109"/>
      <c r="BI51" s="109"/>
      <c r="BJ51" s="104"/>
      <c r="BK51" s="104"/>
      <c r="BL51" s="110"/>
      <c r="BM51" s="109"/>
      <c r="BN51" s="109"/>
      <c r="BO51" s="109"/>
      <c r="BP51" s="109"/>
      <c r="BQ51" s="104"/>
      <c r="BR51" s="104"/>
      <c r="BS51" s="109"/>
      <c r="BT51" s="104"/>
      <c r="BU51" s="109"/>
      <c r="BV51" s="109"/>
      <c r="BW51" s="109"/>
      <c r="BX51" s="111"/>
      <c r="BY51" s="111"/>
      <c r="BZ51" s="111"/>
      <c r="CA51" s="111"/>
      <c r="CB51" s="111"/>
      <c r="CC51" s="112"/>
      <c r="CD51" s="111"/>
      <c r="CE51" s="111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</row>
    <row r="52" spans="1:103" s="114" customFormat="1" ht="65.25" customHeight="1">
      <c r="A52" s="102">
        <v>41768</v>
      </c>
      <c r="B52" s="103" t="s">
        <v>943</v>
      </c>
      <c r="C52" s="104" t="s">
        <v>944</v>
      </c>
      <c r="D52" s="172" t="s">
        <v>1010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 t="s">
        <v>1011</v>
      </c>
      <c r="AB52" s="108" t="s">
        <v>945</v>
      </c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4"/>
      <c r="AS52" s="104"/>
      <c r="AT52" s="108"/>
      <c r="AU52" s="104"/>
      <c r="AV52" s="104"/>
      <c r="AW52" s="104"/>
      <c r="AX52" s="109"/>
      <c r="AY52" s="108"/>
      <c r="AZ52" s="104"/>
      <c r="BA52" s="104"/>
      <c r="BB52" s="104"/>
      <c r="BC52" s="104"/>
      <c r="BD52" s="104"/>
      <c r="BE52" s="104"/>
      <c r="BF52" s="108"/>
      <c r="BG52" s="104"/>
      <c r="BH52" s="109"/>
      <c r="BI52" s="109"/>
      <c r="BJ52" s="104"/>
      <c r="BK52" s="104"/>
      <c r="BL52" s="110"/>
      <c r="BM52" s="109"/>
      <c r="BN52" s="109"/>
      <c r="BO52" s="109"/>
      <c r="BP52" s="109"/>
      <c r="BQ52" s="104"/>
      <c r="BR52" s="104"/>
      <c r="BS52" s="109"/>
      <c r="BT52" s="104"/>
      <c r="BU52" s="109"/>
      <c r="BV52" s="109"/>
      <c r="BW52" s="109"/>
      <c r="BX52" s="111"/>
      <c r="BY52" s="111"/>
      <c r="BZ52" s="111"/>
      <c r="CA52" s="111"/>
      <c r="CB52" s="111"/>
      <c r="CC52" s="112"/>
      <c r="CD52" s="111"/>
      <c r="CE52" s="111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</row>
    <row r="53" spans="1:103" s="114" customFormat="1" ht="67.5" customHeight="1">
      <c r="A53" s="102">
        <v>41613</v>
      </c>
      <c r="B53" s="103" t="s">
        <v>407</v>
      </c>
      <c r="C53" s="104" t="s">
        <v>423</v>
      </c>
      <c r="D53" s="144" t="s">
        <v>875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39"/>
      <c r="AD53" s="105" t="s">
        <v>876</v>
      </c>
      <c r="AE53" s="105" t="s">
        <v>110</v>
      </c>
      <c r="AF53" s="173" t="s">
        <v>987</v>
      </c>
      <c r="AG53" s="108" t="s">
        <v>478</v>
      </c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4"/>
      <c r="AS53" s="104"/>
      <c r="AT53" s="108"/>
      <c r="AU53" s="104"/>
      <c r="AV53" s="104"/>
      <c r="AW53" s="104"/>
      <c r="AX53" s="109"/>
      <c r="AY53" s="108"/>
      <c r="AZ53" s="104"/>
      <c r="BA53" s="104"/>
      <c r="BB53" s="104"/>
      <c r="BC53" s="104"/>
      <c r="BD53" s="104"/>
      <c r="BE53" s="104"/>
      <c r="BF53" s="108"/>
      <c r="BG53" s="104"/>
      <c r="BH53" s="109"/>
      <c r="BI53" s="109"/>
      <c r="BJ53" s="104"/>
      <c r="BK53" s="104"/>
      <c r="BL53" s="110"/>
      <c r="BM53" s="109"/>
      <c r="BN53" s="109"/>
      <c r="BO53" s="109"/>
      <c r="BP53" s="109"/>
      <c r="BQ53" s="104"/>
      <c r="BR53" s="104"/>
      <c r="BS53" s="109"/>
      <c r="BT53" s="104"/>
      <c r="BU53" s="109"/>
      <c r="BV53" s="109"/>
      <c r="BW53" s="109"/>
      <c r="BX53" s="111"/>
      <c r="BY53" s="111"/>
      <c r="BZ53" s="111"/>
      <c r="CA53" s="111"/>
      <c r="CB53" s="111"/>
      <c r="CC53" s="112"/>
      <c r="CD53" s="111"/>
      <c r="CE53" s="111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</row>
    <row r="54" spans="1:103" s="114" customFormat="1" ht="90.75" customHeight="1">
      <c r="A54" s="102">
        <v>41612</v>
      </c>
      <c r="B54" s="103" t="s">
        <v>407</v>
      </c>
      <c r="C54" s="104" t="s">
        <v>408</v>
      </c>
      <c r="D54" s="144" t="s">
        <v>871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39"/>
      <c r="AD54" s="105" t="s">
        <v>872</v>
      </c>
      <c r="AE54" s="105" t="s">
        <v>118</v>
      </c>
      <c r="AF54" s="105" t="s">
        <v>989</v>
      </c>
      <c r="AG54" s="108" t="s">
        <v>412</v>
      </c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4"/>
      <c r="AS54" s="104"/>
      <c r="AT54" s="108"/>
      <c r="AU54" s="104"/>
      <c r="AV54" s="104"/>
      <c r="AW54" s="104"/>
      <c r="AX54" s="109"/>
      <c r="AY54" s="108"/>
      <c r="AZ54" s="104"/>
      <c r="BA54" s="104"/>
      <c r="BB54" s="104"/>
      <c r="BC54" s="104"/>
      <c r="BD54" s="104"/>
      <c r="BE54" s="104"/>
      <c r="BF54" s="108"/>
      <c r="BG54" s="104"/>
      <c r="BH54" s="109"/>
      <c r="BI54" s="109"/>
      <c r="BJ54" s="104"/>
      <c r="BK54" s="104"/>
      <c r="BL54" s="110"/>
      <c r="BM54" s="109"/>
      <c r="BN54" s="109"/>
      <c r="BO54" s="109"/>
      <c r="BP54" s="109"/>
      <c r="BQ54" s="104"/>
      <c r="BR54" s="104"/>
      <c r="BS54" s="109"/>
      <c r="BT54" s="104"/>
      <c r="BU54" s="109"/>
      <c r="BV54" s="109"/>
      <c r="BW54" s="109"/>
      <c r="BX54" s="111"/>
      <c r="BY54" s="111"/>
      <c r="BZ54" s="111"/>
      <c r="CA54" s="111"/>
      <c r="CB54" s="111"/>
      <c r="CC54" s="112"/>
      <c r="CD54" s="111"/>
      <c r="CE54" s="111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</row>
    <row r="55" spans="1:103" s="186" customFormat="1" ht="63.75" customHeight="1">
      <c r="A55" s="174" t="s">
        <v>929</v>
      </c>
      <c r="B55" s="175" t="s">
        <v>434</v>
      </c>
      <c r="C55" s="176" t="s">
        <v>46</v>
      </c>
      <c r="D55" s="177" t="s">
        <v>1086</v>
      </c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07"/>
      <c r="AD55" s="178"/>
      <c r="AE55" s="179" t="s">
        <v>115</v>
      </c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6"/>
      <c r="AS55" s="176"/>
      <c r="AT55" s="178"/>
      <c r="AU55" s="176"/>
      <c r="AV55" s="176"/>
      <c r="AW55" s="176"/>
      <c r="AX55" s="180"/>
      <c r="AY55" s="178"/>
      <c r="AZ55" s="176"/>
      <c r="BA55" s="178" t="s">
        <v>983</v>
      </c>
      <c r="BB55" s="176" t="s">
        <v>970</v>
      </c>
      <c r="BC55" s="178" t="s">
        <v>291</v>
      </c>
      <c r="BD55" s="178" t="s">
        <v>936</v>
      </c>
      <c r="BE55" s="178" t="s">
        <v>789</v>
      </c>
      <c r="BF55" s="178" t="s">
        <v>900</v>
      </c>
      <c r="BG55" s="178" t="s">
        <v>865</v>
      </c>
      <c r="BH55" s="178" t="s">
        <v>812</v>
      </c>
      <c r="BI55" s="180"/>
      <c r="BJ55" s="176"/>
      <c r="BK55" s="176"/>
      <c r="BL55" s="181"/>
      <c r="BM55" s="180"/>
      <c r="BN55" s="180"/>
      <c r="BO55" s="180"/>
      <c r="BP55" s="180"/>
      <c r="BQ55" s="176"/>
      <c r="BR55" s="176"/>
      <c r="BS55" s="180"/>
      <c r="BT55" s="176"/>
      <c r="BU55" s="180"/>
      <c r="BV55" s="180"/>
      <c r="BW55" s="180"/>
      <c r="BX55" s="180"/>
      <c r="BY55" s="180"/>
      <c r="BZ55" s="180"/>
      <c r="CA55" s="180"/>
      <c r="CB55" s="182"/>
      <c r="CC55" s="183"/>
      <c r="CD55" s="184"/>
      <c r="CE55" s="184"/>
      <c r="CF55" s="185"/>
      <c r="CG55" s="185"/>
      <c r="CH55" s="185"/>
      <c r="CI55" s="185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</row>
    <row r="56" spans="1:103" s="114" customFormat="1" ht="67.5" customHeight="1">
      <c r="A56" s="171" t="s">
        <v>288</v>
      </c>
      <c r="B56" s="103" t="s">
        <v>434</v>
      </c>
      <c r="C56" s="176" t="s">
        <v>397</v>
      </c>
      <c r="D56" s="172" t="s">
        <v>296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87"/>
      <c r="AD56" s="108"/>
      <c r="AE56" s="179" t="s">
        <v>114</v>
      </c>
      <c r="AF56" s="108"/>
      <c r="AG56" s="108" t="s">
        <v>419</v>
      </c>
      <c r="AH56" s="108" t="s">
        <v>381</v>
      </c>
      <c r="AI56" s="108" t="s">
        <v>353</v>
      </c>
      <c r="AJ56" s="188" t="s">
        <v>344</v>
      </c>
      <c r="AK56" s="108" t="s">
        <v>387</v>
      </c>
      <c r="AL56" s="108" t="s">
        <v>297</v>
      </c>
      <c r="AM56" s="108"/>
      <c r="AN56" s="108"/>
      <c r="AO56" s="108"/>
      <c r="AP56" s="108"/>
      <c r="AQ56" s="108"/>
      <c r="AR56" s="104"/>
      <c r="AS56" s="104"/>
      <c r="AT56" s="108"/>
      <c r="AU56" s="104"/>
      <c r="AV56" s="104"/>
      <c r="AW56" s="104"/>
      <c r="AX56" s="109"/>
      <c r="AY56" s="108"/>
      <c r="AZ56" s="104"/>
      <c r="BA56" s="104"/>
      <c r="BB56" s="104"/>
      <c r="BC56" s="104"/>
      <c r="BD56" s="104"/>
      <c r="BE56" s="104"/>
      <c r="BF56" s="108"/>
      <c r="BG56" s="104"/>
      <c r="BH56" s="109"/>
      <c r="BI56" s="109"/>
      <c r="BJ56" s="104"/>
      <c r="BK56" s="104"/>
      <c r="BL56" s="110"/>
      <c r="BM56" s="109"/>
      <c r="BN56" s="109"/>
      <c r="BO56" s="109"/>
      <c r="BP56" s="109"/>
      <c r="BQ56" s="104"/>
      <c r="BR56" s="104"/>
      <c r="BS56" s="109"/>
      <c r="BT56" s="104"/>
      <c r="BU56" s="109"/>
      <c r="BV56" s="109"/>
      <c r="BW56" s="109"/>
      <c r="BX56" s="111"/>
      <c r="BY56" s="111"/>
      <c r="BZ56" s="111"/>
      <c r="CA56" s="111"/>
      <c r="CB56" s="111"/>
      <c r="CC56" s="112"/>
      <c r="CD56" s="111"/>
      <c r="CE56" s="111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</row>
    <row r="57" spans="1:103" s="167" customFormat="1" ht="69" customHeight="1">
      <c r="A57" s="189" t="s">
        <v>310</v>
      </c>
      <c r="B57" s="145" t="s">
        <v>434</v>
      </c>
      <c r="C57" s="146" t="s">
        <v>358</v>
      </c>
      <c r="D57" s="190" t="s">
        <v>315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91"/>
      <c r="AD57" s="149"/>
      <c r="AE57" s="149"/>
      <c r="AF57" s="192" t="s">
        <v>331</v>
      </c>
      <c r="AG57" s="193"/>
      <c r="AH57" s="149" t="s">
        <v>366</v>
      </c>
      <c r="AI57" s="149" t="s">
        <v>349</v>
      </c>
      <c r="AJ57" s="149" t="s">
        <v>384</v>
      </c>
      <c r="AK57" s="149" t="s">
        <v>385</v>
      </c>
      <c r="AL57" s="149"/>
      <c r="AM57" s="149"/>
      <c r="AN57" s="149"/>
      <c r="AO57" s="149"/>
      <c r="AP57" s="149"/>
      <c r="AQ57" s="149"/>
      <c r="AR57" s="146"/>
      <c r="AS57" s="146"/>
      <c r="AT57" s="149"/>
      <c r="AU57" s="146"/>
      <c r="AV57" s="146"/>
      <c r="AW57" s="146"/>
      <c r="AX57" s="168"/>
      <c r="AY57" s="149"/>
      <c r="AZ57" s="146"/>
      <c r="BA57" s="146"/>
      <c r="BB57" s="146"/>
      <c r="BC57" s="146"/>
      <c r="BD57" s="146"/>
      <c r="BE57" s="146"/>
      <c r="BF57" s="149"/>
      <c r="BG57" s="146"/>
      <c r="BH57" s="168"/>
      <c r="BI57" s="168"/>
      <c r="BJ57" s="146"/>
      <c r="BK57" s="146"/>
      <c r="BL57" s="150"/>
      <c r="BM57" s="168"/>
      <c r="BN57" s="168"/>
      <c r="BO57" s="168"/>
      <c r="BP57" s="168"/>
      <c r="BQ57" s="146"/>
      <c r="BR57" s="146"/>
      <c r="BS57" s="168"/>
      <c r="BT57" s="146"/>
      <c r="BU57" s="168"/>
      <c r="BV57" s="168"/>
      <c r="BW57" s="168"/>
      <c r="BX57" s="169"/>
      <c r="BY57" s="169"/>
      <c r="BZ57" s="169"/>
      <c r="CA57" s="169"/>
      <c r="CB57" s="169"/>
      <c r="CC57" s="151"/>
      <c r="CD57" s="169"/>
      <c r="CE57" s="169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</row>
    <row r="58" spans="1:103" s="114" customFormat="1" ht="46.5" customHeight="1">
      <c r="A58" s="102">
        <v>41565</v>
      </c>
      <c r="B58" s="103" t="s">
        <v>375</v>
      </c>
      <c r="C58" s="104" t="s">
        <v>376</v>
      </c>
      <c r="D58" s="172" t="s">
        <v>414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87"/>
      <c r="AD58" s="108"/>
      <c r="AE58" s="179" t="s">
        <v>112</v>
      </c>
      <c r="AF58" s="173" t="s">
        <v>807</v>
      </c>
      <c r="AG58" s="108" t="s">
        <v>415</v>
      </c>
      <c r="AH58" s="194" t="s">
        <v>400</v>
      </c>
      <c r="AI58" s="108"/>
      <c r="AJ58" s="108"/>
      <c r="AK58" s="108"/>
      <c r="AL58" s="108"/>
      <c r="AM58" s="108"/>
      <c r="AN58" s="108"/>
      <c r="AO58" s="108"/>
      <c r="AP58" s="108"/>
      <c r="AQ58" s="108"/>
      <c r="AR58" s="104"/>
      <c r="AS58" s="104"/>
      <c r="AT58" s="108"/>
      <c r="AU58" s="104"/>
      <c r="AV58" s="104"/>
      <c r="AW58" s="104"/>
      <c r="AX58" s="109"/>
      <c r="AY58" s="108"/>
      <c r="AZ58" s="104"/>
      <c r="BA58" s="104"/>
      <c r="BB58" s="104"/>
      <c r="BC58" s="104"/>
      <c r="BD58" s="104"/>
      <c r="BE58" s="104"/>
      <c r="BF58" s="108"/>
      <c r="BG58" s="104"/>
      <c r="BH58" s="109"/>
      <c r="BI58" s="109"/>
      <c r="BJ58" s="104"/>
      <c r="BK58" s="104"/>
      <c r="BL58" s="110"/>
      <c r="BM58" s="109"/>
      <c r="BN58" s="109"/>
      <c r="BO58" s="109"/>
      <c r="BP58" s="109"/>
      <c r="BQ58" s="104"/>
      <c r="BR58" s="104"/>
      <c r="BS58" s="109"/>
      <c r="BT58" s="104"/>
      <c r="BU58" s="109"/>
      <c r="BV58" s="109"/>
      <c r="BW58" s="109"/>
      <c r="BX58" s="111"/>
      <c r="BY58" s="111"/>
      <c r="BZ58" s="111"/>
      <c r="CA58" s="111"/>
      <c r="CB58" s="111"/>
      <c r="CC58" s="112"/>
      <c r="CD58" s="111"/>
      <c r="CE58" s="111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</row>
    <row r="59" spans="1:103" s="186" customFormat="1" ht="76.5">
      <c r="A59" s="195">
        <v>41000</v>
      </c>
      <c r="B59" s="175" t="s">
        <v>434</v>
      </c>
      <c r="C59" s="176" t="s">
        <v>273</v>
      </c>
      <c r="D59" s="177" t="s">
        <v>410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07"/>
      <c r="AD59" s="178"/>
      <c r="AE59" s="178" t="s">
        <v>111</v>
      </c>
      <c r="AF59" s="178" t="s">
        <v>243</v>
      </c>
      <c r="AG59" s="178" t="s">
        <v>425</v>
      </c>
      <c r="AH59" s="178" t="s">
        <v>374</v>
      </c>
      <c r="AI59" s="178" t="s">
        <v>388</v>
      </c>
      <c r="AJ59" s="178" t="s">
        <v>341</v>
      </c>
      <c r="AK59" s="176" t="s">
        <v>320</v>
      </c>
      <c r="AL59" s="178" t="s">
        <v>295</v>
      </c>
      <c r="AM59" s="178" t="s">
        <v>274</v>
      </c>
      <c r="AN59" s="178"/>
      <c r="AO59" s="178"/>
      <c r="AP59" s="178"/>
      <c r="AQ59" s="178"/>
      <c r="AR59" s="176"/>
      <c r="AS59" s="176"/>
      <c r="AT59" s="178"/>
      <c r="AU59" s="176"/>
      <c r="AV59" s="176"/>
      <c r="AW59" s="176"/>
      <c r="AX59" s="180"/>
      <c r="AY59" s="178"/>
      <c r="AZ59" s="176"/>
      <c r="BA59" s="176"/>
      <c r="BB59" s="176"/>
      <c r="BC59" s="176"/>
      <c r="BD59" s="176"/>
      <c r="BE59" s="176"/>
      <c r="BF59" s="178"/>
      <c r="BG59" s="176"/>
      <c r="BH59" s="180"/>
      <c r="BI59" s="180"/>
      <c r="BJ59" s="176"/>
      <c r="BK59" s="176"/>
      <c r="BL59" s="181"/>
      <c r="BM59" s="180"/>
      <c r="BN59" s="180"/>
      <c r="BO59" s="180"/>
      <c r="BP59" s="180"/>
      <c r="BQ59" s="176"/>
      <c r="BR59" s="176"/>
      <c r="BS59" s="180"/>
      <c r="BT59" s="176"/>
      <c r="BU59" s="180"/>
      <c r="BV59" s="180"/>
      <c r="BW59" s="180"/>
      <c r="BX59" s="184"/>
      <c r="BY59" s="184"/>
      <c r="BZ59" s="184"/>
      <c r="CA59" s="184"/>
      <c r="CB59" s="184"/>
      <c r="CC59" s="183"/>
      <c r="CD59" s="184"/>
      <c r="CE59" s="184"/>
      <c r="CF59" s="185"/>
      <c r="CG59" s="185"/>
      <c r="CH59" s="185"/>
      <c r="CI59" s="185"/>
      <c r="CJ59" s="185"/>
      <c r="CK59" s="185"/>
      <c r="CL59" s="185"/>
      <c r="CM59" s="185"/>
      <c r="CN59" s="185"/>
      <c r="CO59" s="185"/>
      <c r="CP59" s="185"/>
      <c r="CQ59" s="185"/>
      <c r="CR59" s="185"/>
      <c r="CS59" s="185"/>
      <c r="CT59" s="185"/>
      <c r="CU59" s="185"/>
      <c r="CV59" s="185"/>
      <c r="CW59" s="185"/>
      <c r="CX59" s="185"/>
      <c r="CY59" s="185"/>
    </row>
    <row r="60" spans="1:103" s="114" customFormat="1" ht="103.5" customHeight="1">
      <c r="A60" s="102">
        <v>41611</v>
      </c>
      <c r="B60" s="103" t="s">
        <v>434</v>
      </c>
      <c r="C60" s="104" t="s">
        <v>405</v>
      </c>
      <c r="D60" s="196" t="s">
        <v>216</v>
      </c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8"/>
      <c r="AD60" s="197"/>
      <c r="AE60" s="105" t="s">
        <v>109</v>
      </c>
      <c r="AF60" s="105" t="s">
        <v>805</v>
      </c>
      <c r="AG60" s="108" t="s">
        <v>406</v>
      </c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4"/>
      <c r="AS60" s="104"/>
      <c r="AT60" s="108"/>
      <c r="AU60" s="104"/>
      <c r="AV60" s="104"/>
      <c r="AW60" s="104"/>
      <c r="AX60" s="109"/>
      <c r="AY60" s="108"/>
      <c r="AZ60" s="104"/>
      <c r="BA60" s="104"/>
      <c r="BB60" s="104"/>
      <c r="BC60" s="104"/>
      <c r="BD60" s="104"/>
      <c r="BE60" s="104"/>
      <c r="BF60" s="108"/>
      <c r="BG60" s="104"/>
      <c r="BH60" s="109"/>
      <c r="BI60" s="109"/>
      <c r="BJ60" s="104"/>
      <c r="BK60" s="104"/>
      <c r="BL60" s="110"/>
      <c r="BM60" s="109"/>
      <c r="BN60" s="109"/>
      <c r="BO60" s="109"/>
      <c r="BP60" s="109"/>
      <c r="BQ60" s="104"/>
      <c r="BR60" s="104"/>
      <c r="BS60" s="109"/>
      <c r="BT60" s="104"/>
      <c r="BU60" s="109"/>
      <c r="BV60" s="109"/>
      <c r="BW60" s="109"/>
      <c r="BX60" s="111"/>
      <c r="BY60" s="111"/>
      <c r="BZ60" s="111"/>
      <c r="CA60" s="111"/>
      <c r="CB60" s="111"/>
      <c r="CC60" s="112"/>
      <c r="CD60" s="111"/>
      <c r="CE60" s="111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</row>
    <row r="61" spans="1:103" s="114" customFormat="1" ht="35.25" customHeight="1">
      <c r="A61" s="102">
        <v>41521</v>
      </c>
      <c r="B61" s="103" t="s">
        <v>434</v>
      </c>
      <c r="C61" s="104" t="s">
        <v>367</v>
      </c>
      <c r="D61" s="172" t="s">
        <v>372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87"/>
      <c r="AD61" s="108"/>
      <c r="AE61" s="108"/>
      <c r="AF61" s="173" t="s">
        <v>361</v>
      </c>
      <c r="AG61" s="108" t="s">
        <v>417</v>
      </c>
      <c r="AH61" s="108" t="s">
        <v>381</v>
      </c>
      <c r="AI61" s="108"/>
      <c r="AJ61" s="108"/>
      <c r="AK61" s="108"/>
      <c r="AL61" s="108"/>
      <c r="AM61" s="108"/>
      <c r="AN61" s="108"/>
      <c r="AO61" s="108"/>
      <c r="AP61" s="108"/>
      <c r="AQ61" s="108"/>
      <c r="AR61" s="104"/>
      <c r="AS61" s="104"/>
      <c r="AT61" s="108"/>
      <c r="AU61" s="104"/>
      <c r="AV61" s="104"/>
      <c r="AW61" s="104"/>
      <c r="AX61" s="109"/>
      <c r="AY61" s="108"/>
      <c r="AZ61" s="104"/>
      <c r="BA61" s="104"/>
      <c r="BB61" s="104"/>
      <c r="BC61" s="104"/>
      <c r="BD61" s="104"/>
      <c r="BE61" s="104"/>
      <c r="BF61" s="108"/>
      <c r="BG61" s="104"/>
      <c r="BH61" s="109"/>
      <c r="BI61" s="109"/>
      <c r="BJ61" s="104"/>
      <c r="BK61" s="104"/>
      <c r="BL61" s="110"/>
      <c r="BM61" s="109"/>
      <c r="BN61" s="109"/>
      <c r="BO61" s="109"/>
      <c r="BP61" s="109"/>
      <c r="BQ61" s="104"/>
      <c r="BR61" s="104"/>
      <c r="BS61" s="109"/>
      <c r="BT61" s="104"/>
      <c r="BU61" s="109"/>
      <c r="BV61" s="109"/>
      <c r="BW61" s="109"/>
      <c r="BX61" s="111"/>
      <c r="BY61" s="111"/>
      <c r="BZ61" s="111"/>
      <c r="CA61" s="111"/>
      <c r="CB61" s="111"/>
      <c r="CC61" s="112"/>
      <c r="CD61" s="111"/>
      <c r="CE61" s="111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</row>
    <row r="62" spans="1:103" s="114" customFormat="1" ht="70.5" customHeight="1">
      <c r="A62" s="171" t="s">
        <v>996</v>
      </c>
      <c r="B62" s="103" t="s">
        <v>434</v>
      </c>
      <c r="C62" s="104" t="s">
        <v>73</v>
      </c>
      <c r="D62" s="172" t="s">
        <v>193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87"/>
      <c r="AD62" s="108"/>
      <c r="AE62" s="108"/>
      <c r="AF62" s="108"/>
      <c r="AG62" s="108" t="s">
        <v>421</v>
      </c>
      <c r="AH62" s="108"/>
      <c r="AI62" s="108" t="s">
        <v>348</v>
      </c>
      <c r="AJ62" s="108" t="s">
        <v>473</v>
      </c>
      <c r="AK62" s="108" t="s">
        <v>473</v>
      </c>
      <c r="AL62" s="108" t="s">
        <v>473</v>
      </c>
      <c r="AM62" s="108" t="s">
        <v>393</v>
      </c>
      <c r="AN62" s="108" t="s">
        <v>325</v>
      </c>
      <c r="AO62" s="199" t="s">
        <v>255</v>
      </c>
      <c r="AP62" s="199" t="s">
        <v>233</v>
      </c>
      <c r="AQ62" s="199" t="s">
        <v>394</v>
      </c>
      <c r="AR62" s="108" t="s">
        <v>174</v>
      </c>
      <c r="AS62" s="108" t="s">
        <v>159</v>
      </c>
      <c r="AT62" s="108" t="s">
        <v>395</v>
      </c>
      <c r="AU62" s="108" t="s">
        <v>104</v>
      </c>
      <c r="AV62" s="108" t="s">
        <v>83</v>
      </c>
      <c r="AW62" s="108" t="s">
        <v>803</v>
      </c>
      <c r="AX62" s="108" t="s">
        <v>16</v>
      </c>
      <c r="AY62" s="108" t="s">
        <v>16</v>
      </c>
      <c r="AZ62" s="108" t="s">
        <v>74</v>
      </c>
      <c r="BA62" s="108" t="s">
        <v>998</v>
      </c>
      <c r="BB62" s="108"/>
      <c r="BC62" s="108"/>
      <c r="BD62" s="108"/>
      <c r="BE62" s="108"/>
      <c r="BF62" s="108"/>
      <c r="BG62" s="108"/>
      <c r="BH62" s="188"/>
      <c r="BI62" s="188"/>
      <c r="BJ62" s="108"/>
      <c r="BK62" s="108"/>
      <c r="BL62" s="110"/>
      <c r="BM62" s="188"/>
      <c r="BN62" s="188"/>
      <c r="BO62" s="188"/>
      <c r="BP62" s="188"/>
      <c r="BQ62" s="108"/>
      <c r="BR62" s="108"/>
      <c r="BS62" s="188"/>
      <c r="BT62" s="108"/>
      <c r="BU62" s="188"/>
      <c r="BV62" s="188"/>
      <c r="BW62" s="188"/>
      <c r="BX62" s="113"/>
      <c r="BY62" s="113"/>
      <c r="BZ62" s="113"/>
      <c r="CA62" s="113"/>
      <c r="CB62" s="113"/>
      <c r="CC62" s="200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</row>
    <row r="63" spans="1:103" s="114" customFormat="1" ht="36" customHeight="1">
      <c r="A63" s="171" t="s">
        <v>371</v>
      </c>
      <c r="B63" s="103" t="s">
        <v>434</v>
      </c>
      <c r="C63" s="104" t="s">
        <v>368</v>
      </c>
      <c r="D63" s="172" t="s">
        <v>373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87"/>
      <c r="AD63" s="108"/>
      <c r="AE63" s="108"/>
      <c r="AF63" s="108"/>
      <c r="AG63" s="108" t="s">
        <v>418</v>
      </c>
      <c r="AH63" s="108" t="s">
        <v>369</v>
      </c>
      <c r="AI63" s="108"/>
      <c r="AJ63" s="108"/>
      <c r="AK63" s="108"/>
      <c r="AL63" s="108"/>
      <c r="AM63" s="108"/>
      <c r="AN63" s="108"/>
      <c r="AO63" s="108"/>
      <c r="AP63" s="108"/>
      <c r="AQ63" s="108"/>
      <c r="AR63" s="104"/>
      <c r="AS63" s="104"/>
      <c r="AT63" s="108"/>
      <c r="AU63" s="104"/>
      <c r="AV63" s="104"/>
      <c r="AW63" s="104"/>
      <c r="AX63" s="109"/>
      <c r="AY63" s="108"/>
      <c r="AZ63" s="104"/>
      <c r="BA63" s="104"/>
      <c r="BB63" s="104"/>
      <c r="BC63" s="104"/>
      <c r="BD63" s="104"/>
      <c r="BE63" s="104"/>
      <c r="BF63" s="108"/>
      <c r="BG63" s="104"/>
      <c r="BH63" s="109"/>
      <c r="BI63" s="109"/>
      <c r="BJ63" s="104"/>
      <c r="BK63" s="104"/>
      <c r="BL63" s="110"/>
      <c r="BM63" s="109"/>
      <c r="BN63" s="109"/>
      <c r="BO63" s="109"/>
      <c r="BP63" s="109"/>
      <c r="BQ63" s="104"/>
      <c r="BR63" s="104"/>
      <c r="BS63" s="109"/>
      <c r="BT63" s="104"/>
      <c r="BU63" s="109"/>
      <c r="BV63" s="109"/>
      <c r="BW63" s="109"/>
      <c r="BX63" s="111"/>
      <c r="BY63" s="111"/>
      <c r="BZ63" s="111"/>
      <c r="CA63" s="111"/>
      <c r="CB63" s="111"/>
      <c r="CC63" s="112"/>
      <c r="CD63" s="111"/>
      <c r="CE63" s="111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</row>
    <row r="64" spans="1:103" s="114" customFormat="1" ht="66.75" customHeight="1">
      <c r="A64" s="171" t="s">
        <v>362</v>
      </c>
      <c r="B64" s="103" t="s">
        <v>375</v>
      </c>
      <c r="C64" s="104" t="s">
        <v>379</v>
      </c>
      <c r="D64" s="172" t="s">
        <v>380</v>
      </c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87"/>
      <c r="AD64" s="108"/>
      <c r="AE64" s="108"/>
      <c r="AF64" s="108"/>
      <c r="AG64" s="108" t="s">
        <v>413</v>
      </c>
      <c r="AH64" s="108" t="s">
        <v>478</v>
      </c>
      <c r="AI64" s="108"/>
      <c r="AJ64" s="108"/>
      <c r="AK64" s="108"/>
      <c r="AL64" s="108"/>
      <c r="AM64" s="108"/>
      <c r="AN64" s="108"/>
      <c r="AO64" s="108"/>
      <c r="AP64" s="108"/>
      <c r="AQ64" s="108"/>
      <c r="AR64" s="104"/>
      <c r="AS64" s="104"/>
      <c r="AT64" s="108"/>
      <c r="AU64" s="104"/>
      <c r="AV64" s="104"/>
      <c r="AW64" s="104"/>
      <c r="AX64" s="109"/>
      <c r="AY64" s="108"/>
      <c r="AZ64" s="104"/>
      <c r="BA64" s="104"/>
      <c r="BB64" s="104"/>
      <c r="BC64" s="104"/>
      <c r="BD64" s="104"/>
      <c r="BE64" s="104"/>
      <c r="BF64" s="108"/>
      <c r="BG64" s="104"/>
      <c r="BH64" s="109"/>
      <c r="BI64" s="109"/>
      <c r="BJ64" s="104"/>
      <c r="BK64" s="104"/>
      <c r="BL64" s="110"/>
      <c r="BM64" s="109"/>
      <c r="BN64" s="109"/>
      <c r="BO64" s="109"/>
      <c r="BP64" s="109"/>
      <c r="BQ64" s="104"/>
      <c r="BR64" s="104"/>
      <c r="BS64" s="109"/>
      <c r="BT64" s="104"/>
      <c r="BU64" s="109"/>
      <c r="BV64" s="109"/>
      <c r="BW64" s="109"/>
      <c r="BX64" s="111"/>
      <c r="BY64" s="111"/>
      <c r="BZ64" s="111"/>
      <c r="CA64" s="111"/>
      <c r="CB64" s="111"/>
      <c r="CC64" s="112"/>
      <c r="CD64" s="111"/>
      <c r="CE64" s="111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</row>
    <row r="65" spans="1:103" s="114" customFormat="1" ht="38.25" customHeight="1">
      <c r="A65" s="171" t="s">
        <v>370</v>
      </c>
      <c r="B65" s="103" t="s">
        <v>434</v>
      </c>
      <c r="C65" s="104" t="s">
        <v>356</v>
      </c>
      <c r="D65" s="172" t="s">
        <v>382</v>
      </c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87"/>
      <c r="AD65" s="108"/>
      <c r="AE65" s="108"/>
      <c r="AF65" s="108"/>
      <c r="AG65" s="108" t="s">
        <v>396</v>
      </c>
      <c r="AH65" s="108" t="s">
        <v>383</v>
      </c>
      <c r="AI65" s="108" t="s">
        <v>360</v>
      </c>
      <c r="AJ65" s="108"/>
      <c r="AK65" s="108"/>
      <c r="AL65" s="108"/>
      <c r="AM65" s="108"/>
      <c r="AN65" s="108"/>
      <c r="AO65" s="108"/>
      <c r="AP65" s="108"/>
      <c r="AQ65" s="108"/>
      <c r="AR65" s="104"/>
      <c r="AS65" s="104"/>
      <c r="AT65" s="108"/>
      <c r="AU65" s="104"/>
      <c r="AV65" s="104"/>
      <c r="AW65" s="104"/>
      <c r="AX65" s="109"/>
      <c r="AY65" s="108"/>
      <c r="AZ65" s="104"/>
      <c r="BA65" s="104"/>
      <c r="BB65" s="104"/>
      <c r="BC65" s="104"/>
      <c r="BD65" s="104"/>
      <c r="BE65" s="104"/>
      <c r="BF65" s="108"/>
      <c r="BG65" s="104"/>
      <c r="BH65" s="109"/>
      <c r="BI65" s="109"/>
      <c r="BJ65" s="104"/>
      <c r="BK65" s="104"/>
      <c r="BL65" s="110"/>
      <c r="BM65" s="109"/>
      <c r="BN65" s="109"/>
      <c r="BO65" s="109"/>
      <c r="BP65" s="109"/>
      <c r="BQ65" s="104"/>
      <c r="BR65" s="104"/>
      <c r="BS65" s="109"/>
      <c r="BT65" s="104"/>
      <c r="BU65" s="109"/>
      <c r="BV65" s="109"/>
      <c r="BW65" s="109"/>
      <c r="BX65" s="111"/>
      <c r="BY65" s="111"/>
      <c r="BZ65" s="111"/>
      <c r="CA65" s="111"/>
      <c r="CB65" s="111"/>
      <c r="CC65" s="112"/>
      <c r="CD65" s="111"/>
      <c r="CE65" s="111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</row>
    <row r="66" spans="1:103" s="114" customFormat="1" ht="53.25" customHeight="1">
      <c r="A66" s="171" t="s">
        <v>288</v>
      </c>
      <c r="B66" s="103" t="s">
        <v>289</v>
      </c>
      <c r="C66" s="176" t="s">
        <v>365</v>
      </c>
      <c r="D66" s="172" t="s">
        <v>302</v>
      </c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87"/>
      <c r="AD66" s="108"/>
      <c r="AE66" s="108"/>
      <c r="AF66" s="108"/>
      <c r="AG66" s="108"/>
      <c r="AH66" s="108" t="s">
        <v>331</v>
      </c>
      <c r="AI66" s="108" t="s">
        <v>352</v>
      </c>
      <c r="AJ66" s="108" t="s">
        <v>339</v>
      </c>
      <c r="AK66" s="108" t="s">
        <v>317</v>
      </c>
      <c r="AL66" s="108" t="s">
        <v>303</v>
      </c>
      <c r="AM66" s="108"/>
      <c r="AN66" s="108"/>
      <c r="AO66" s="108"/>
      <c r="AP66" s="108"/>
      <c r="AQ66" s="108"/>
      <c r="AR66" s="104"/>
      <c r="AS66" s="104"/>
      <c r="AT66" s="108"/>
      <c r="AU66" s="104"/>
      <c r="AV66" s="104"/>
      <c r="AW66" s="104"/>
      <c r="AX66" s="109"/>
      <c r="AY66" s="108"/>
      <c r="AZ66" s="104"/>
      <c r="BA66" s="104"/>
      <c r="BB66" s="104"/>
      <c r="BC66" s="104"/>
      <c r="BD66" s="104"/>
      <c r="BE66" s="104"/>
      <c r="BF66" s="108"/>
      <c r="BG66" s="104"/>
      <c r="BH66" s="109"/>
      <c r="BI66" s="109"/>
      <c r="BJ66" s="104"/>
      <c r="BK66" s="104"/>
      <c r="BL66" s="110"/>
      <c r="BM66" s="109"/>
      <c r="BN66" s="109"/>
      <c r="BO66" s="109"/>
      <c r="BP66" s="109"/>
      <c r="BQ66" s="104"/>
      <c r="BR66" s="104"/>
      <c r="BS66" s="109"/>
      <c r="BT66" s="104"/>
      <c r="BU66" s="109"/>
      <c r="BV66" s="109"/>
      <c r="BW66" s="109"/>
      <c r="BX66" s="111"/>
      <c r="BY66" s="111"/>
      <c r="BZ66" s="111"/>
      <c r="CA66" s="111"/>
      <c r="CB66" s="111"/>
      <c r="CC66" s="112"/>
      <c r="CD66" s="111"/>
      <c r="CE66" s="111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</row>
    <row r="67" spans="1:103" s="114" customFormat="1" ht="56.25" customHeight="1">
      <c r="A67" s="171" t="s">
        <v>218</v>
      </c>
      <c r="B67" s="103" t="s">
        <v>434</v>
      </c>
      <c r="C67" s="176" t="s">
        <v>286</v>
      </c>
      <c r="D67" s="172" t="s">
        <v>220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87"/>
      <c r="AD67" s="108"/>
      <c r="AE67" s="108"/>
      <c r="AF67" s="108"/>
      <c r="AG67" s="108"/>
      <c r="AH67" s="108" t="s">
        <v>364</v>
      </c>
      <c r="AI67" s="108" t="s">
        <v>345</v>
      </c>
      <c r="AJ67" s="108" t="s">
        <v>343</v>
      </c>
      <c r="AK67" s="108" t="s">
        <v>473</v>
      </c>
      <c r="AL67" s="108" t="s">
        <v>285</v>
      </c>
      <c r="AM67" s="108" t="s">
        <v>268</v>
      </c>
      <c r="AN67" s="108" t="s">
        <v>263</v>
      </c>
      <c r="AO67" s="108" t="s">
        <v>250</v>
      </c>
      <c r="AP67" s="108" t="s">
        <v>473</v>
      </c>
      <c r="AQ67" s="108" t="s">
        <v>478</v>
      </c>
      <c r="AR67" s="104"/>
      <c r="AS67" s="104"/>
      <c r="AT67" s="108"/>
      <c r="AU67" s="104"/>
      <c r="AV67" s="104"/>
      <c r="AW67" s="104"/>
      <c r="AX67" s="109"/>
      <c r="AY67" s="108"/>
      <c r="AZ67" s="104"/>
      <c r="BA67" s="104"/>
      <c r="BB67" s="104"/>
      <c r="BC67" s="104"/>
      <c r="BD67" s="104"/>
      <c r="BE67" s="104"/>
      <c r="BF67" s="108"/>
      <c r="BG67" s="104"/>
      <c r="BH67" s="109"/>
      <c r="BI67" s="109"/>
      <c r="BJ67" s="104"/>
      <c r="BK67" s="104"/>
      <c r="BL67" s="110"/>
      <c r="BM67" s="109"/>
      <c r="BN67" s="109"/>
      <c r="BO67" s="109"/>
      <c r="BP67" s="109"/>
      <c r="BQ67" s="104"/>
      <c r="BR67" s="104"/>
      <c r="BS67" s="109"/>
      <c r="BT67" s="104"/>
      <c r="BU67" s="109"/>
      <c r="BV67" s="109"/>
      <c r="BW67" s="109"/>
      <c r="BX67" s="111"/>
      <c r="BY67" s="111"/>
      <c r="BZ67" s="111"/>
      <c r="CA67" s="111"/>
      <c r="CB67" s="111"/>
      <c r="CC67" s="112"/>
      <c r="CD67" s="111"/>
      <c r="CE67" s="111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</row>
    <row r="68" spans="1:103" s="114" customFormat="1" ht="57.75" customHeight="1">
      <c r="A68" s="171" t="s">
        <v>363</v>
      </c>
      <c r="B68" s="103" t="s">
        <v>434</v>
      </c>
      <c r="C68" s="104" t="s">
        <v>354</v>
      </c>
      <c r="D68" s="172" t="s">
        <v>357</v>
      </c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87"/>
      <c r="AD68" s="108"/>
      <c r="AE68" s="108"/>
      <c r="AF68" s="108"/>
      <c r="AG68" s="108"/>
      <c r="AH68" s="108" t="s">
        <v>309</v>
      </c>
      <c r="AI68" s="108" t="s">
        <v>355</v>
      </c>
      <c r="AJ68" s="108"/>
      <c r="AK68" s="108"/>
      <c r="AL68" s="108"/>
      <c r="AM68" s="108"/>
      <c r="AN68" s="108"/>
      <c r="AO68" s="108"/>
      <c r="AP68" s="108"/>
      <c r="AQ68" s="108"/>
      <c r="AR68" s="104"/>
      <c r="AS68" s="104"/>
      <c r="AT68" s="108"/>
      <c r="AU68" s="104"/>
      <c r="AV68" s="104"/>
      <c r="AW68" s="104"/>
      <c r="AX68" s="109"/>
      <c r="AY68" s="108"/>
      <c r="AZ68" s="104"/>
      <c r="BA68" s="104"/>
      <c r="BB68" s="104"/>
      <c r="BC68" s="104"/>
      <c r="BD68" s="104"/>
      <c r="BE68" s="104"/>
      <c r="BF68" s="108"/>
      <c r="BG68" s="104"/>
      <c r="BH68" s="109"/>
      <c r="BI68" s="109"/>
      <c r="BJ68" s="104"/>
      <c r="BK68" s="104"/>
      <c r="BL68" s="110"/>
      <c r="BM68" s="109"/>
      <c r="BN68" s="109"/>
      <c r="BO68" s="109"/>
      <c r="BP68" s="109"/>
      <c r="BQ68" s="104"/>
      <c r="BR68" s="104"/>
      <c r="BS68" s="109"/>
      <c r="BT68" s="104"/>
      <c r="BU68" s="109"/>
      <c r="BV68" s="109"/>
      <c r="BW68" s="109"/>
      <c r="BX68" s="111"/>
      <c r="BY68" s="111"/>
      <c r="BZ68" s="111"/>
      <c r="CA68" s="111"/>
      <c r="CB68" s="111"/>
      <c r="CC68" s="112"/>
      <c r="CD68" s="111"/>
      <c r="CE68" s="111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</row>
    <row r="69" spans="1:103" s="114" customFormat="1" ht="65.25" customHeight="1">
      <c r="A69" s="171" t="s">
        <v>218</v>
      </c>
      <c r="B69" s="103" t="s">
        <v>434</v>
      </c>
      <c r="C69" s="176" t="s">
        <v>213</v>
      </c>
      <c r="D69" s="172" t="s">
        <v>221</v>
      </c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87"/>
      <c r="AD69" s="108"/>
      <c r="AE69" s="108"/>
      <c r="AF69" s="108"/>
      <c r="AG69" s="108"/>
      <c r="AH69" s="108" t="s">
        <v>361</v>
      </c>
      <c r="AI69" s="108" t="s">
        <v>347</v>
      </c>
      <c r="AJ69" s="108" t="s">
        <v>342</v>
      </c>
      <c r="AK69" s="108" t="s">
        <v>322</v>
      </c>
      <c r="AL69" s="108" t="s">
        <v>287</v>
      </c>
      <c r="AM69" s="108" t="s">
        <v>267</v>
      </c>
      <c r="AN69" s="108" t="s">
        <v>262</v>
      </c>
      <c r="AO69" s="108" t="s">
        <v>246</v>
      </c>
      <c r="AP69" s="108" t="s">
        <v>239</v>
      </c>
      <c r="AQ69" s="108" t="s">
        <v>478</v>
      </c>
      <c r="AR69" s="104"/>
      <c r="AS69" s="104"/>
      <c r="AT69" s="108"/>
      <c r="AU69" s="104"/>
      <c r="AV69" s="104"/>
      <c r="AW69" s="104"/>
      <c r="AX69" s="109"/>
      <c r="AY69" s="108"/>
      <c r="AZ69" s="104"/>
      <c r="BA69" s="104"/>
      <c r="BB69" s="104"/>
      <c r="BC69" s="104"/>
      <c r="BD69" s="104"/>
      <c r="BE69" s="104"/>
      <c r="BF69" s="108"/>
      <c r="BG69" s="104"/>
      <c r="BH69" s="109"/>
      <c r="BI69" s="109"/>
      <c r="BJ69" s="104"/>
      <c r="BK69" s="104"/>
      <c r="BL69" s="110"/>
      <c r="BM69" s="109"/>
      <c r="BN69" s="109"/>
      <c r="BO69" s="109"/>
      <c r="BP69" s="109"/>
      <c r="BQ69" s="104"/>
      <c r="BR69" s="104"/>
      <c r="BS69" s="109"/>
      <c r="BT69" s="104"/>
      <c r="BU69" s="109"/>
      <c r="BV69" s="109"/>
      <c r="BW69" s="109"/>
      <c r="BX69" s="111"/>
      <c r="BY69" s="111"/>
      <c r="BZ69" s="111"/>
      <c r="CA69" s="111"/>
      <c r="CB69" s="111"/>
      <c r="CC69" s="112"/>
      <c r="CD69" s="111"/>
      <c r="CE69" s="111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</row>
    <row r="70" spans="1:103" s="114" customFormat="1" ht="57.75" customHeight="1">
      <c r="A70" s="171" t="s">
        <v>288</v>
      </c>
      <c r="B70" s="103" t="s">
        <v>434</v>
      </c>
      <c r="C70" s="176" t="s">
        <v>334</v>
      </c>
      <c r="D70" s="172" t="s">
        <v>304</v>
      </c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87"/>
      <c r="AD70" s="108"/>
      <c r="AE70" s="108"/>
      <c r="AF70" s="108"/>
      <c r="AG70" s="108"/>
      <c r="AH70" s="108"/>
      <c r="AI70" s="108" t="s">
        <v>346</v>
      </c>
      <c r="AJ70" s="108" t="s">
        <v>337</v>
      </c>
      <c r="AK70" s="108" t="s">
        <v>316</v>
      </c>
      <c r="AL70" s="108" t="s">
        <v>305</v>
      </c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88"/>
      <c r="AY70" s="108"/>
      <c r="AZ70" s="108"/>
      <c r="BA70" s="108"/>
      <c r="BB70" s="108"/>
      <c r="BC70" s="108"/>
      <c r="BD70" s="108"/>
      <c r="BE70" s="108"/>
      <c r="BF70" s="108"/>
      <c r="BG70" s="108"/>
      <c r="BH70" s="188"/>
      <c r="BI70" s="188"/>
      <c r="BJ70" s="108"/>
      <c r="BK70" s="108"/>
      <c r="BL70" s="110"/>
      <c r="BM70" s="188"/>
      <c r="BN70" s="188"/>
      <c r="BO70" s="188"/>
      <c r="BP70" s="188"/>
      <c r="BQ70" s="108"/>
      <c r="BR70" s="188"/>
      <c r="BS70" s="188"/>
      <c r="BT70" s="108"/>
      <c r="BU70" s="188"/>
      <c r="BV70" s="188"/>
      <c r="BW70" s="188"/>
      <c r="BX70" s="188"/>
      <c r="BY70" s="188"/>
      <c r="BZ70" s="188"/>
      <c r="CA70" s="188"/>
      <c r="CB70" s="188"/>
      <c r="CC70" s="200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</row>
    <row r="71" spans="1:103" s="114" customFormat="1" ht="99.75" customHeight="1">
      <c r="A71" s="171" t="s">
        <v>288</v>
      </c>
      <c r="B71" s="103" t="s">
        <v>289</v>
      </c>
      <c r="C71" s="176" t="s">
        <v>275</v>
      </c>
      <c r="D71" s="177" t="s">
        <v>340</v>
      </c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07"/>
      <c r="AD71" s="178"/>
      <c r="AE71" s="108"/>
      <c r="AF71" s="108"/>
      <c r="AG71" s="108"/>
      <c r="AH71" s="108"/>
      <c r="AI71" s="108"/>
      <c r="AJ71" s="108" t="s">
        <v>338</v>
      </c>
      <c r="AK71" s="108" t="s">
        <v>321</v>
      </c>
      <c r="AL71" s="108" t="s">
        <v>290</v>
      </c>
      <c r="AM71" s="108"/>
      <c r="AN71" s="108"/>
      <c r="AO71" s="108"/>
      <c r="AP71" s="108"/>
      <c r="AQ71" s="108"/>
      <c r="AR71" s="104"/>
      <c r="AS71" s="104"/>
      <c r="AT71" s="108"/>
      <c r="AU71" s="104"/>
      <c r="AV71" s="104"/>
      <c r="AW71" s="104"/>
      <c r="AX71" s="109"/>
      <c r="AY71" s="108"/>
      <c r="AZ71" s="104"/>
      <c r="BA71" s="104"/>
      <c r="BB71" s="104"/>
      <c r="BC71" s="104"/>
      <c r="BD71" s="104"/>
      <c r="BE71" s="104"/>
      <c r="BF71" s="108"/>
      <c r="BG71" s="104"/>
      <c r="BH71" s="109"/>
      <c r="BI71" s="109"/>
      <c r="BJ71" s="104"/>
      <c r="BK71" s="104"/>
      <c r="BL71" s="110"/>
      <c r="BM71" s="109"/>
      <c r="BN71" s="109"/>
      <c r="BO71" s="109"/>
      <c r="BP71" s="109"/>
      <c r="BQ71" s="104"/>
      <c r="BR71" s="104"/>
      <c r="BS71" s="109"/>
      <c r="BT71" s="104"/>
      <c r="BU71" s="109"/>
      <c r="BV71" s="109"/>
      <c r="BW71" s="109"/>
      <c r="BX71" s="111"/>
      <c r="BY71" s="111"/>
      <c r="BZ71" s="111"/>
      <c r="CA71" s="111"/>
      <c r="CB71" s="111"/>
      <c r="CC71" s="112"/>
      <c r="CD71" s="111"/>
      <c r="CE71" s="111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</row>
    <row r="72" spans="1:103" s="114" customFormat="1" ht="49.5" customHeight="1">
      <c r="A72" s="171" t="s">
        <v>288</v>
      </c>
      <c r="B72" s="103" t="s">
        <v>434</v>
      </c>
      <c r="C72" s="176" t="s">
        <v>277</v>
      </c>
      <c r="D72" s="172" t="s">
        <v>294</v>
      </c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87"/>
      <c r="AD72" s="108"/>
      <c r="AE72" s="108" t="s">
        <v>319</v>
      </c>
      <c r="AF72" s="108"/>
      <c r="AG72" s="108"/>
      <c r="AH72" s="108"/>
      <c r="AI72" s="108"/>
      <c r="AJ72" s="108"/>
      <c r="AK72" s="178" t="s">
        <v>332</v>
      </c>
      <c r="AL72" s="108" t="s">
        <v>293</v>
      </c>
      <c r="AM72" s="108"/>
      <c r="AN72" s="108"/>
      <c r="AO72" s="108"/>
      <c r="AP72" s="108"/>
      <c r="AQ72" s="108"/>
      <c r="AR72" s="104"/>
      <c r="AS72" s="104"/>
      <c r="AT72" s="108"/>
      <c r="AU72" s="104"/>
      <c r="AV72" s="104"/>
      <c r="AW72" s="104"/>
      <c r="AX72" s="109"/>
      <c r="AY72" s="108"/>
      <c r="AZ72" s="104"/>
      <c r="BA72" s="104"/>
      <c r="BB72" s="104"/>
      <c r="BC72" s="104"/>
      <c r="BD72" s="104"/>
      <c r="BE72" s="104"/>
      <c r="BF72" s="108"/>
      <c r="BG72" s="104"/>
      <c r="BH72" s="109"/>
      <c r="BI72" s="109"/>
      <c r="BJ72" s="104"/>
      <c r="BK72" s="104"/>
      <c r="BL72" s="110"/>
      <c r="BM72" s="109"/>
      <c r="BN72" s="109"/>
      <c r="BO72" s="109"/>
      <c r="BP72" s="109"/>
      <c r="BQ72" s="104"/>
      <c r="BR72" s="104"/>
      <c r="BS72" s="109"/>
      <c r="BT72" s="104"/>
      <c r="BU72" s="109"/>
      <c r="BV72" s="109"/>
      <c r="BW72" s="109"/>
      <c r="BX72" s="111"/>
      <c r="BY72" s="111"/>
      <c r="BZ72" s="111"/>
      <c r="CA72" s="111"/>
      <c r="CB72" s="111"/>
      <c r="CC72" s="112"/>
      <c r="CD72" s="111"/>
      <c r="CE72" s="111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</row>
    <row r="73" spans="1:103" s="114" customFormat="1" ht="57.75" customHeight="1">
      <c r="A73" s="171" t="s">
        <v>288</v>
      </c>
      <c r="B73" s="103" t="s">
        <v>434</v>
      </c>
      <c r="C73" s="176" t="s">
        <v>298</v>
      </c>
      <c r="D73" s="172" t="s">
        <v>300</v>
      </c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87"/>
      <c r="AD73" s="108"/>
      <c r="AE73" s="108"/>
      <c r="AF73" s="108"/>
      <c r="AG73" s="108"/>
      <c r="AH73" s="108"/>
      <c r="AI73" s="108"/>
      <c r="AJ73" s="108" t="s">
        <v>335</v>
      </c>
      <c r="AK73" s="108" t="s">
        <v>330</v>
      </c>
      <c r="AL73" s="108" t="s">
        <v>301</v>
      </c>
      <c r="AM73" s="108"/>
      <c r="AN73" s="108"/>
      <c r="AO73" s="108"/>
      <c r="AP73" s="108"/>
      <c r="AQ73" s="108"/>
      <c r="AR73" s="104"/>
      <c r="AS73" s="104"/>
      <c r="AT73" s="108"/>
      <c r="AU73" s="104"/>
      <c r="AV73" s="104"/>
      <c r="AW73" s="104"/>
      <c r="AX73" s="109"/>
      <c r="AY73" s="108"/>
      <c r="AZ73" s="104"/>
      <c r="BA73" s="104"/>
      <c r="BB73" s="104"/>
      <c r="BC73" s="104"/>
      <c r="BD73" s="104"/>
      <c r="BE73" s="104"/>
      <c r="BF73" s="108"/>
      <c r="BG73" s="104"/>
      <c r="BH73" s="109"/>
      <c r="BI73" s="109"/>
      <c r="BJ73" s="104"/>
      <c r="BK73" s="104"/>
      <c r="BL73" s="110"/>
      <c r="BM73" s="109"/>
      <c r="BN73" s="109"/>
      <c r="BO73" s="109"/>
      <c r="BP73" s="109"/>
      <c r="BQ73" s="104"/>
      <c r="BR73" s="104"/>
      <c r="BS73" s="109"/>
      <c r="BT73" s="104"/>
      <c r="BU73" s="109"/>
      <c r="BV73" s="109"/>
      <c r="BW73" s="109"/>
      <c r="BX73" s="111"/>
      <c r="BY73" s="111"/>
      <c r="BZ73" s="111"/>
      <c r="CA73" s="111"/>
      <c r="CB73" s="111"/>
      <c r="CC73" s="112"/>
      <c r="CD73" s="111"/>
      <c r="CE73" s="111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</row>
    <row r="74" spans="1:103" s="114" customFormat="1" ht="53.25" customHeight="1">
      <c r="A74" s="171" t="s">
        <v>929</v>
      </c>
      <c r="B74" s="103" t="s">
        <v>434</v>
      </c>
      <c r="C74" s="104" t="s">
        <v>163</v>
      </c>
      <c r="D74" s="172" t="s">
        <v>282</v>
      </c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87"/>
      <c r="AD74" s="108"/>
      <c r="AE74" s="108"/>
      <c r="AF74" s="108"/>
      <c r="AG74" s="108"/>
      <c r="AH74" s="108"/>
      <c r="AI74" s="108"/>
      <c r="AJ74" s="108" t="s">
        <v>333</v>
      </c>
      <c r="AK74" s="108" t="s">
        <v>324</v>
      </c>
      <c r="AL74" s="108" t="s">
        <v>283</v>
      </c>
      <c r="AM74" s="108" t="s">
        <v>269</v>
      </c>
      <c r="AN74" s="108" t="s">
        <v>264</v>
      </c>
      <c r="AO74" s="108" t="s">
        <v>253</v>
      </c>
      <c r="AP74" s="108" t="s">
        <v>235</v>
      </c>
      <c r="AQ74" s="108" t="s">
        <v>189</v>
      </c>
      <c r="AR74" s="108" t="s">
        <v>177</v>
      </c>
      <c r="AS74" s="108" t="s">
        <v>162</v>
      </c>
      <c r="AT74" s="108" t="s">
        <v>142</v>
      </c>
      <c r="AU74" s="108" t="s">
        <v>126</v>
      </c>
      <c r="AV74" s="104"/>
      <c r="AW74" s="104"/>
      <c r="AX74" s="109"/>
      <c r="AY74" s="108"/>
      <c r="AZ74" s="104"/>
      <c r="BA74" s="104"/>
      <c r="BB74" s="104"/>
      <c r="BC74" s="104" t="s">
        <v>473</v>
      </c>
      <c r="BD74" s="108" t="s">
        <v>786</v>
      </c>
      <c r="BE74" s="108" t="s">
        <v>916</v>
      </c>
      <c r="BF74" s="108" t="s">
        <v>473</v>
      </c>
      <c r="BG74" s="108" t="s">
        <v>834</v>
      </c>
      <c r="BH74" s="108" t="s">
        <v>848</v>
      </c>
      <c r="BI74" s="201"/>
      <c r="BJ74" s="104"/>
      <c r="BK74" s="104"/>
      <c r="BL74" s="110"/>
      <c r="BM74" s="109"/>
      <c r="BN74" s="109"/>
      <c r="BO74" s="109"/>
      <c r="BP74" s="109"/>
      <c r="BQ74" s="104"/>
      <c r="BR74" s="104"/>
      <c r="BS74" s="109"/>
      <c r="BT74" s="104"/>
      <c r="BU74" s="109"/>
      <c r="BV74" s="109"/>
      <c r="BW74" s="109"/>
      <c r="BX74" s="109"/>
      <c r="BY74" s="109"/>
      <c r="BZ74" s="109"/>
      <c r="CA74" s="109"/>
      <c r="CB74" s="188"/>
      <c r="CC74" s="112"/>
      <c r="CD74" s="111"/>
      <c r="CE74" s="111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</row>
    <row r="75" spans="1:103" s="114" customFormat="1" ht="69" customHeight="1">
      <c r="A75" s="171" t="s">
        <v>326</v>
      </c>
      <c r="B75" s="103" t="s">
        <v>327</v>
      </c>
      <c r="C75" s="176" t="s">
        <v>962</v>
      </c>
      <c r="D75" s="172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87"/>
      <c r="AD75" s="108"/>
      <c r="AE75" s="108"/>
      <c r="AF75" s="108"/>
      <c r="AG75" s="108"/>
      <c r="AH75" s="108"/>
      <c r="AI75" s="108"/>
      <c r="AJ75" s="108" t="s">
        <v>332</v>
      </c>
      <c r="AK75" s="108" t="s">
        <v>328</v>
      </c>
      <c r="AL75" s="108"/>
      <c r="AM75" s="108"/>
      <c r="AN75" s="108"/>
      <c r="AO75" s="108"/>
      <c r="AP75" s="108"/>
      <c r="AQ75" s="108"/>
      <c r="AR75" s="104"/>
      <c r="AS75" s="104"/>
      <c r="AT75" s="108"/>
      <c r="AU75" s="104"/>
      <c r="AV75" s="104"/>
      <c r="AW75" s="104"/>
      <c r="AX75" s="109"/>
      <c r="AY75" s="108"/>
      <c r="AZ75" s="104"/>
      <c r="BA75" s="104"/>
      <c r="BB75" s="104"/>
      <c r="BC75" s="104"/>
      <c r="BD75" s="104"/>
      <c r="BE75" s="104"/>
      <c r="BF75" s="108"/>
      <c r="BG75" s="104"/>
      <c r="BH75" s="109"/>
      <c r="BI75" s="109"/>
      <c r="BJ75" s="104"/>
      <c r="BK75" s="104"/>
      <c r="BL75" s="110"/>
      <c r="BM75" s="109"/>
      <c r="BN75" s="109"/>
      <c r="BO75" s="109"/>
      <c r="BP75" s="109"/>
      <c r="BQ75" s="104"/>
      <c r="BR75" s="104"/>
      <c r="BS75" s="109"/>
      <c r="BT75" s="104"/>
      <c r="BU75" s="109"/>
      <c r="BV75" s="109"/>
      <c r="BW75" s="109"/>
      <c r="BX75" s="111"/>
      <c r="BY75" s="111"/>
      <c r="BZ75" s="111"/>
      <c r="CA75" s="111"/>
      <c r="CB75" s="111"/>
      <c r="CC75" s="112"/>
      <c r="CD75" s="111"/>
      <c r="CE75" s="111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</row>
    <row r="76" spans="1:103" s="167" customFormat="1" ht="51.75" customHeight="1">
      <c r="A76" s="189" t="s">
        <v>310</v>
      </c>
      <c r="B76" s="145" t="s">
        <v>434</v>
      </c>
      <c r="C76" s="146" t="s">
        <v>311</v>
      </c>
      <c r="D76" s="190" t="s">
        <v>312</v>
      </c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91"/>
      <c r="AD76" s="149"/>
      <c r="AE76" s="149"/>
      <c r="AF76" s="149"/>
      <c r="AG76" s="149"/>
      <c r="AH76" s="149"/>
      <c r="AI76" s="149"/>
      <c r="AJ76" s="149" t="s">
        <v>331</v>
      </c>
      <c r="AK76" s="202" t="s">
        <v>314</v>
      </c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203"/>
      <c r="AY76" s="149"/>
      <c r="AZ76" s="149"/>
      <c r="BA76" s="149"/>
      <c r="BB76" s="149"/>
      <c r="BC76" s="149"/>
      <c r="BD76" s="149"/>
      <c r="BE76" s="149"/>
      <c r="BF76" s="149"/>
      <c r="BG76" s="149"/>
      <c r="BH76" s="203"/>
      <c r="BI76" s="203"/>
      <c r="BJ76" s="149"/>
      <c r="BK76" s="149"/>
      <c r="BL76" s="150"/>
      <c r="BM76" s="203"/>
      <c r="BN76" s="203"/>
      <c r="BO76" s="203"/>
      <c r="BP76" s="203"/>
      <c r="BQ76" s="149"/>
      <c r="BR76" s="203"/>
      <c r="BS76" s="203"/>
      <c r="BT76" s="149"/>
      <c r="BU76" s="203"/>
      <c r="BV76" s="203"/>
      <c r="BW76" s="203"/>
      <c r="BX76" s="203"/>
      <c r="BY76" s="203"/>
      <c r="BZ76" s="203"/>
      <c r="CA76" s="203"/>
      <c r="CB76" s="203"/>
      <c r="CC76" s="152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</row>
    <row r="77" spans="1:103" s="114" customFormat="1" ht="43.5" customHeight="1">
      <c r="A77" s="171" t="s">
        <v>288</v>
      </c>
      <c r="B77" s="103" t="s">
        <v>434</v>
      </c>
      <c r="C77" s="176" t="s">
        <v>280</v>
      </c>
      <c r="D77" s="172" t="s">
        <v>216</v>
      </c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87"/>
      <c r="AD77" s="108"/>
      <c r="AE77" s="108"/>
      <c r="AF77" s="108"/>
      <c r="AG77" s="108"/>
      <c r="AH77" s="108"/>
      <c r="AI77" s="108"/>
      <c r="AJ77" s="108"/>
      <c r="AK77" s="108" t="s">
        <v>141</v>
      </c>
      <c r="AL77" s="108" t="s">
        <v>306</v>
      </c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88"/>
      <c r="AY77" s="108"/>
      <c r="AZ77" s="108"/>
      <c r="BA77" s="108"/>
      <c r="BB77" s="108"/>
      <c r="BC77" s="108"/>
      <c r="BD77" s="108"/>
      <c r="BE77" s="108"/>
      <c r="BF77" s="108"/>
      <c r="BG77" s="108"/>
      <c r="BH77" s="188"/>
      <c r="BI77" s="188"/>
      <c r="BJ77" s="108"/>
      <c r="BK77" s="108"/>
      <c r="BL77" s="110"/>
      <c r="BM77" s="188"/>
      <c r="BN77" s="188"/>
      <c r="BO77" s="188"/>
      <c r="BP77" s="188"/>
      <c r="BQ77" s="108"/>
      <c r="BR77" s="188"/>
      <c r="BS77" s="188"/>
      <c r="BT77" s="108"/>
      <c r="BU77" s="188"/>
      <c r="BV77" s="188"/>
      <c r="BW77" s="188"/>
      <c r="BX77" s="188"/>
      <c r="BY77" s="188"/>
      <c r="BZ77" s="188"/>
      <c r="CA77" s="188"/>
      <c r="CB77" s="188"/>
      <c r="CC77" s="200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</row>
    <row r="78" spans="1:103" s="114" customFormat="1" ht="51" customHeight="1">
      <c r="A78" s="171" t="s">
        <v>288</v>
      </c>
      <c r="B78" s="103" t="s">
        <v>434</v>
      </c>
      <c r="C78" s="176" t="s">
        <v>279</v>
      </c>
      <c r="D78" s="172" t="s">
        <v>307</v>
      </c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87"/>
      <c r="AD78" s="108"/>
      <c r="AE78" s="108"/>
      <c r="AF78" s="108"/>
      <c r="AG78" s="108"/>
      <c r="AH78" s="108"/>
      <c r="AI78" s="108"/>
      <c r="AJ78" s="108"/>
      <c r="AK78" s="108" t="s">
        <v>309</v>
      </c>
      <c r="AL78" s="108" t="s">
        <v>308</v>
      </c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88"/>
      <c r="AY78" s="108"/>
      <c r="AZ78" s="108"/>
      <c r="BA78" s="108"/>
      <c r="BB78" s="108"/>
      <c r="BC78" s="108"/>
      <c r="BD78" s="108"/>
      <c r="BE78" s="108"/>
      <c r="BF78" s="108"/>
      <c r="BG78" s="108"/>
      <c r="BH78" s="188"/>
      <c r="BI78" s="188"/>
      <c r="BJ78" s="108"/>
      <c r="BK78" s="108"/>
      <c r="BL78" s="110"/>
      <c r="BM78" s="188"/>
      <c r="BN78" s="188"/>
      <c r="BO78" s="188"/>
      <c r="BP78" s="188"/>
      <c r="BQ78" s="108"/>
      <c r="BR78" s="188"/>
      <c r="BS78" s="188"/>
      <c r="BT78" s="108"/>
      <c r="BU78" s="188"/>
      <c r="BV78" s="188"/>
      <c r="BW78" s="188"/>
      <c r="BX78" s="188"/>
      <c r="BY78" s="188"/>
      <c r="BZ78" s="188"/>
      <c r="CA78" s="188"/>
      <c r="CB78" s="188"/>
      <c r="CC78" s="200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</row>
    <row r="79" spans="1:103" s="114" customFormat="1" ht="63.75">
      <c r="A79" s="171" t="s">
        <v>930</v>
      </c>
      <c r="B79" s="103" t="s">
        <v>434</v>
      </c>
      <c r="C79" s="104" t="s">
        <v>852</v>
      </c>
      <c r="D79" s="172" t="s">
        <v>759</v>
      </c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87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 t="s">
        <v>272</v>
      </c>
      <c r="AN79" s="108" t="s">
        <v>259</v>
      </c>
      <c r="AO79" s="108" t="s">
        <v>259</v>
      </c>
      <c r="AP79" s="108" t="s">
        <v>473</v>
      </c>
      <c r="AQ79" s="108" t="s">
        <v>473</v>
      </c>
      <c r="AR79" s="104" t="s">
        <v>473</v>
      </c>
      <c r="AS79" s="108" t="s">
        <v>161</v>
      </c>
      <c r="AT79" s="108" t="s">
        <v>144</v>
      </c>
      <c r="AU79" s="108" t="s">
        <v>106</v>
      </c>
      <c r="AV79" s="108" t="s">
        <v>82</v>
      </c>
      <c r="AW79" s="104" t="s">
        <v>473</v>
      </c>
      <c r="AX79" s="188" t="s">
        <v>45</v>
      </c>
      <c r="AY79" s="108" t="s">
        <v>473</v>
      </c>
      <c r="AZ79" s="104" t="s">
        <v>473</v>
      </c>
      <c r="BA79" s="108" t="s">
        <v>984</v>
      </c>
      <c r="BB79" s="104" t="s">
        <v>473</v>
      </c>
      <c r="BC79" s="108" t="s">
        <v>956</v>
      </c>
      <c r="BD79" s="108" t="s">
        <v>937</v>
      </c>
      <c r="BE79" s="108" t="s">
        <v>914</v>
      </c>
      <c r="BF79" s="108" t="s">
        <v>902</v>
      </c>
      <c r="BG79" s="108" t="s">
        <v>832</v>
      </c>
      <c r="BH79" s="108" t="s">
        <v>853</v>
      </c>
      <c r="BI79" s="188" t="s">
        <v>795</v>
      </c>
      <c r="BJ79" s="108" t="s">
        <v>787</v>
      </c>
      <c r="BK79" s="108" t="s">
        <v>763</v>
      </c>
      <c r="BL79" s="110"/>
      <c r="BM79" s="109"/>
      <c r="BN79" s="109"/>
      <c r="BO79" s="109"/>
      <c r="BP79" s="109"/>
      <c r="BQ79" s="104"/>
      <c r="BR79" s="104"/>
      <c r="BS79" s="109"/>
      <c r="BT79" s="104"/>
      <c r="BU79" s="109"/>
      <c r="BV79" s="109"/>
      <c r="BW79" s="109"/>
      <c r="BX79" s="109"/>
      <c r="BY79" s="109"/>
      <c r="BZ79" s="109"/>
      <c r="CA79" s="109"/>
      <c r="CB79" s="188"/>
      <c r="CC79" s="112"/>
      <c r="CD79" s="111"/>
      <c r="CE79" s="111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</row>
    <row r="80" spans="1:103" s="161" customFormat="1" ht="100.5" customHeight="1">
      <c r="A80" s="204" t="s">
        <v>454</v>
      </c>
      <c r="B80" s="103" t="s">
        <v>434</v>
      </c>
      <c r="C80" s="104" t="s">
        <v>451</v>
      </c>
      <c r="D80" s="172" t="s">
        <v>453</v>
      </c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87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 t="s">
        <v>271</v>
      </c>
      <c r="AN80" s="108" t="s">
        <v>261</v>
      </c>
      <c r="AO80" s="108" t="s">
        <v>258</v>
      </c>
      <c r="AP80" s="108" t="s">
        <v>234</v>
      </c>
      <c r="AQ80" s="108" t="s">
        <v>187</v>
      </c>
      <c r="AR80" s="108" t="s">
        <v>473</v>
      </c>
      <c r="AS80" s="108" t="s">
        <v>186</v>
      </c>
      <c r="AT80" s="108" t="s">
        <v>143</v>
      </c>
      <c r="AU80" s="108" t="s">
        <v>120</v>
      </c>
      <c r="AV80" s="108" t="s">
        <v>81</v>
      </c>
      <c r="AW80" s="108" t="s">
        <v>50</v>
      </c>
      <c r="AX80" s="108" t="s">
        <v>473</v>
      </c>
      <c r="AY80" s="108" t="s">
        <v>12</v>
      </c>
      <c r="AZ80" s="108" t="s">
        <v>76</v>
      </c>
      <c r="BA80" s="108" t="s">
        <v>77</v>
      </c>
      <c r="BB80" s="108" t="s">
        <v>473</v>
      </c>
      <c r="BC80" s="108" t="s">
        <v>473</v>
      </c>
      <c r="BD80" s="108" t="s">
        <v>835</v>
      </c>
      <c r="BE80" s="108" t="s">
        <v>473</v>
      </c>
      <c r="BF80" s="108" t="s">
        <v>78</v>
      </c>
      <c r="BG80" s="108" t="s">
        <v>823</v>
      </c>
      <c r="BH80" s="108" t="s">
        <v>473</v>
      </c>
      <c r="BI80" s="108" t="s">
        <v>802</v>
      </c>
      <c r="BJ80" s="108" t="s">
        <v>776</v>
      </c>
      <c r="BK80" s="108" t="s">
        <v>473</v>
      </c>
      <c r="BL80" s="110" t="s">
        <v>473</v>
      </c>
      <c r="BM80" s="108" t="s">
        <v>753</v>
      </c>
      <c r="BN80" s="108" t="s">
        <v>473</v>
      </c>
      <c r="BO80" s="108" t="s">
        <v>473</v>
      </c>
      <c r="BP80" s="108" t="s">
        <v>677</v>
      </c>
      <c r="BQ80" s="178" t="s">
        <v>663</v>
      </c>
      <c r="BR80" s="108" t="s">
        <v>644</v>
      </c>
      <c r="BS80" s="108" t="s">
        <v>473</v>
      </c>
      <c r="BT80" s="108" t="s">
        <v>630</v>
      </c>
      <c r="BU80" s="205" t="s">
        <v>621</v>
      </c>
      <c r="BV80" s="108" t="s">
        <v>593</v>
      </c>
      <c r="BW80" s="205" t="s">
        <v>754</v>
      </c>
      <c r="BX80" s="108" t="s">
        <v>579</v>
      </c>
      <c r="BY80" s="108" t="s">
        <v>473</v>
      </c>
      <c r="BZ80" s="108" t="s">
        <v>473</v>
      </c>
      <c r="CA80" s="108" t="s">
        <v>524</v>
      </c>
      <c r="CB80" s="108" t="s">
        <v>513</v>
      </c>
      <c r="CC80" s="108" t="s">
        <v>473</v>
      </c>
      <c r="CD80" s="200"/>
      <c r="CE80" s="200" t="s">
        <v>462</v>
      </c>
      <c r="CF80" s="200"/>
      <c r="CG80" s="200"/>
      <c r="CH80" s="200"/>
      <c r="CI80" s="200"/>
      <c r="CJ80" s="200"/>
      <c r="CK80" s="200"/>
      <c r="CL80" s="200"/>
      <c r="CM80" s="200"/>
      <c r="CN80" s="200"/>
      <c r="CO80" s="200"/>
      <c r="CP80" s="200"/>
      <c r="CQ80" s="200"/>
      <c r="CR80" s="200"/>
      <c r="CS80" s="200"/>
      <c r="CT80" s="200"/>
      <c r="CU80" s="200"/>
      <c r="CV80" s="200"/>
      <c r="CW80" s="200"/>
      <c r="CX80" s="200"/>
      <c r="CY80" s="200"/>
    </row>
    <row r="81" spans="1:103" s="114" customFormat="1" ht="59.25" customHeight="1">
      <c r="A81" s="171" t="s">
        <v>241</v>
      </c>
      <c r="B81" s="103" t="s">
        <v>434</v>
      </c>
      <c r="C81" s="104" t="s">
        <v>248</v>
      </c>
      <c r="D81" s="172" t="s">
        <v>242</v>
      </c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87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 t="s">
        <v>429</v>
      </c>
      <c r="AO81" s="108" t="s">
        <v>249</v>
      </c>
      <c r="AP81" s="108"/>
      <c r="AQ81" s="108"/>
      <c r="AR81" s="104"/>
      <c r="AS81" s="104"/>
      <c r="AT81" s="108"/>
      <c r="AU81" s="104"/>
      <c r="AV81" s="104"/>
      <c r="AW81" s="104"/>
      <c r="AX81" s="109"/>
      <c r="AY81" s="108"/>
      <c r="AZ81" s="104"/>
      <c r="BA81" s="104"/>
      <c r="BB81" s="104"/>
      <c r="BC81" s="104"/>
      <c r="BD81" s="104"/>
      <c r="BE81" s="104"/>
      <c r="BF81" s="108"/>
      <c r="BG81" s="104"/>
      <c r="BH81" s="109"/>
      <c r="BI81" s="109"/>
      <c r="BJ81" s="104"/>
      <c r="BK81" s="104"/>
      <c r="BL81" s="110"/>
      <c r="BM81" s="109"/>
      <c r="BN81" s="109"/>
      <c r="BO81" s="109"/>
      <c r="BP81" s="109"/>
      <c r="BQ81" s="104"/>
      <c r="BR81" s="104"/>
      <c r="BS81" s="109"/>
      <c r="BT81" s="104"/>
      <c r="BU81" s="109"/>
      <c r="BV81" s="109"/>
      <c r="BW81" s="109"/>
      <c r="BX81" s="111"/>
      <c r="BY81" s="111"/>
      <c r="BZ81" s="111"/>
      <c r="CA81" s="111"/>
      <c r="CB81" s="111"/>
      <c r="CC81" s="112"/>
      <c r="CD81" s="111"/>
      <c r="CE81" s="111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</row>
    <row r="82" spans="1:103" s="114" customFormat="1" ht="50.25" customHeight="1">
      <c r="A82" s="171" t="s">
        <v>218</v>
      </c>
      <c r="B82" s="103" t="s">
        <v>434</v>
      </c>
      <c r="C82" s="104" t="s">
        <v>208</v>
      </c>
      <c r="D82" s="172" t="s">
        <v>217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87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 t="s">
        <v>260</v>
      </c>
      <c r="AO82" s="108" t="s">
        <v>251</v>
      </c>
      <c r="AP82" s="108" t="s">
        <v>473</v>
      </c>
      <c r="AQ82" s="108" t="s">
        <v>215</v>
      </c>
      <c r="AR82" s="104"/>
      <c r="AS82" s="104"/>
      <c r="AT82" s="108"/>
      <c r="AU82" s="104"/>
      <c r="AV82" s="104"/>
      <c r="AW82" s="104"/>
      <c r="AX82" s="109"/>
      <c r="AY82" s="108"/>
      <c r="AZ82" s="104"/>
      <c r="BA82" s="104"/>
      <c r="BB82" s="104"/>
      <c r="BC82" s="104"/>
      <c r="BD82" s="104"/>
      <c r="BE82" s="104"/>
      <c r="BF82" s="108"/>
      <c r="BG82" s="104"/>
      <c r="BH82" s="109"/>
      <c r="BI82" s="109"/>
      <c r="BJ82" s="104"/>
      <c r="BK82" s="104"/>
      <c r="BL82" s="110"/>
      <c r="BM82" s="109"/>
      <c r="BN82" s="109"/>
      <c r="BO82" s="109"/>
      <c r="BP82" s="109"/>
      <c r="BQ82" s="104"/>
      <c r="BR82" s="104"/>
      <c r="BS82" s="109"/>
      <c r="BT82" s="104"/>
      <c r="BU82" s="109"/>
      <c r="BV82" s="109"/>
      <c r="BW82" s="109"/>
      <c r="BX82" s="111"/>
      <c r="BY82" s="111"/>
      <c r="BZ82" s="111"/>
      <c r="CA82" s="111"/>
      <c r="CB82" s="111"/>
      <c r="CC82" s="112"/>
      <c r="CD82" s="111"/>
      <c r="CE82" s="111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</row>
    <row r="83" spans="1:103" s="114" customFormat="1" ht="60" customHeight="1">
      <c r="A83" s="171" t="s">
        <v>218</v>
      </c>
      <c r="B83" s="103" t="s">
        <v>431</v>
      </c>
      <c r="C83" s="104" t="s">
        <v>179</v>
      </c>
      <c r="D83" s="172" t="s">
        <v>214</v>
      </c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87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 t="s">
        <v>252</v>
      </c>
      <c r="AP83" s="108" t="s">
        <v>237</v>
      </c>
      <c r="AQ83" s="108" t="s">
        <v>478</v>
      </c>
      <c r="AR83" s="104"/>
      <c r="AS83" s="104"/>
      <c r="AT83" s="108"/>
      <c r="AU83" s="104"/>
      <c r="AV83" s="104"/>
      <c r="AW83" s="104"/>
      <c r="AX83" s="109"/>
      <c r="AY83" s="108"/>
      <c r="AZ83" s="104"/>
      <c r="BA83" s="104"/>
      <c r="BB83" s="104"/>
      <c r="BC83" s="104"/>
      <c r="BD83" s="104"/>
      <c r="BE83" s="104"/>
      <c r="BF83" s="108"/>
      <c r="BG83" s="104"/>
      <c r="BH83" s="109"/>
      <c r="BI83" s="109"/>
      <c r="BJ83" s="104"/>
      <c r="BK83" s="104"/>
      <c r="BL83" s="110"/>
      <c r="BM83" s="109"/>
      <c r="BN83" s="109"/>
      <c r="BO83" s="109"/>
      <c r="BP83" s="109"/>
      <c r="BQ83" s="104"/>
      <c r="BR83" s="104"/>
      <c r="BS83" s="109"/>
      <c r="BT83" s="104"/>
      <c r="BU83" s="109"/>
      <c r="BV83" s="109"/>
      <c r="BW83" s="109"/>
      <c r="BX83" s="111"/>
      <c r="BY83" s="111"/>
      <c r="BZ83" s="111"/>
      <c r="CA83" s="111"/>
      <c r="CB83" s="111"/>
      <c r="CC83" s="112"/>
      <c r="CD83" s="111"/>
      <c r="CE83" s="111"/>
      <c r="CF83" s="113"/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</row>
    <row r="84" spans="1:103" s="114" customFormat="1" ht="70.5" customHeight="1">
      <c r="A84" s="171" t="s">
        <v>150</v>
      </c>
      <c r="B84" s="103" t="s">
        <v>434</v>
      </c>
      <c r="C84" s="104" t="s">
        <v>151</v>
      </c>
      <c r="D84" s="172" t="s">
        <v>152</v>
      </c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87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 t="s">
        <v>244</v>
      </c>
      <c r="AP84" s="108" t="s">
        <v>232</v>
      </c>
      <c r="AQ84" s="108" t="s">
        <v>194</v>
      </c>
      <c r="AR84" s="108" t="s">
        <v>171</v>
      </c>
      <c r="AS84" s="108" t="s">
        <v>156</v>
      </c>
      <c r="AT84" s="108" t="s">
        <v>154</v>
      </c>
      <c r="AU84" s="108" t="s">
        <v>478</v>
      </c>
      <c r="AV84" s="104"/>
      <c r="AW84" s="104"/>
      <c r="AX84" s="109"/>
      <c r="AY84" s="108"/>
      <c r="AZ84" s="104"/>
      <c r="BA84" s="104"/>
      <c r="BB84" s="104"/>
      <c r="BC84" s="104"/>
      <c r="BD84" s="104"/>
      <c r="BE84" s="104"/>
      <c r="BF84" s="108"/>
      <c r="BG84" s="104"/>
      <c r="BH84" s="109"/>
      <c r="BI84" s="109"/>
      <c r="BJ84" s="104"/>
      <c r="BK84" s="104"/>
      <c r="BL84" s="110"/>
      <c r="BM84" s="109"/>
      <c r="BN84" s="109"/>
      <c r="BO84" s="109"/>
      <c r="BP84" s="109"/>
      <c r="BQ84" s="104"/>
      <c r="BR84" s="104"/>
      <c r="BS84" s="109"/>
      <c r="BT84" s="104"/>
      <c r="BU84" s="109"/>
      <c r="BV84" s="109"/>
      <c r="BW84" s="109"/>
      <c r="BX84" s="111"/>
      <c r="BY84" s="111"/>
      <c r="BZ84" s="111"/>
      <c r="CA84" s="111"/>
      <c r="CB84" s="111"/>
      <c r="CC84" s="112"/>
      <c r="CD84" s="111"/>
      <c r="CE84" s="111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</row>
    <row r="85" spans="1:103" s="114" customFormat="1" ht="58.5" customHeight="1">
      <c r="A85" s="171" t="s">
        <v>218</v>
      </c>
      <c r="B85" s="103" t="s">
        <v>434</v>
      </c>
      <c r="C85" s="104" t="s">
        <v>212</v>
      </c>
      <c r="D85" s="172" t="s">
        <v>216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87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 t="s">
        <v>240</v>
      </c>
      <c r="AP85" s="108" t="s">
        <v>236</v>
      </c>
      <c r="AQ85" s="108" t="s">
        <v>478</v>
      </c>
      <c r="AR85" s="104"/>
      <c r="AS85" s="104"/>
      <c r="AT85" s="108"/>
      <c r="AU85" s="104"/>
      <c r="AV85" s="104"/>
      <c r="AW85" s="104"/>
      <c r="AX85" s="109"/>
      <c r="AY85" s="108"/>
      <c r="AZ85" s="104"/>
      <c r="BA85" s="104"/>
      <c r="BB85" s="104"/>
      <c r="BC85" s="104"/>
      <c r="BD85" s="104"/>
      <c r="BE85" s="104"/>
      <c r="BF85" s="108"/>
      <c r="BG85" s="104"/>
      <c r="BH85" s="109"/>
      <c r="BI85" s="109"/>
      <c r="BJ85" s="104"/>
      <c r="BK85" s="104"/>
      <c r="BL85" s="110"/>
      <c r="BM85" s="109"/>
      <c r="BN85" s="109"/>
      <c r="BO85" s="109"/>
      <c r="BP85" s="109"/>
      <c r="BQ85" s="104"/>
      <c r="BR85" s="104"/>
      <c r="BS85" s="109"/>
      <c r="BT85" s="104"/>
      <c r="BU85" s="109"/>
      <c r="BV85" s="109"/>
      <c r="BW85" s="109"/>
      <c r="BX85" s="111"/>
      <c r="BY85" s="111"/>
      <c r="BZ85" s="111"/>
      <c r="CA85" s="111"/>
      <c r="CB85" s="111"/>
      <c r="CC85" s="112"/>
      <c r="CD85" s="111"/>
      <c r="CE85" s="111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</row>
    <row r="86" spans="1:103" s="114" customFormat="1" ht="47.25" customHeight="1">
      <c r="A86" s="171" t="s">
        <v>218</v>
      </c>
      <c r="B86" s="103" t="s">
        <v>434</v>
      </c>
      <c r="C86" s="104" t="s">
        <v>180</v>
      </c>
      <c r="D86" s="172" t="s">
        <v>219</v>
      </c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87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 t="s">
        <v>510</v>
      </c>
      <c r="AQ86" s="108" t="s">
        <v>219</v>
      </c>
      <c r="AR86" s="104"/>
      <c r="AS86" s="104"/>
      <c r="AT86" s="108"/>
      <c r="AU86" s="104"/>
      <c r="AV86" s="104"/>
      <c r="AW86" s="104"/>
      <c r="AX86" s="109"/>
      <c r="AY86" s="108"/>
      <c r="AZ86" s="104"/>
      <c r="BA86" s="104"/>
      <c r="BB86" s="104"/>
      <c r="BC86" s="104"/>
      <c r="BD86" s="104"/>
      <c r="BE86" s="104"/>
      <c r="BF86" s="108"/>
      <c r="BG86" s="104"/>
      <c r="BH86" s="109"/>
      <c r="BI86" s="109"/>
      <c r="BJ86" s="104"/>
      <c r="BK86" s="104"/>
      <c r="BL86" s="110"/>
      <c r="BM86" s="109"/>
      <c r="BN86" s="109"/>
      <c r="BO86" s="109"/>
      <c r="BP86" s="109"/>
      <c r="BQ86" s="104"/>
      <c r="BR86" s="104"/>
      <c r="BS86" s="109"/>
      <c r="BT86" s="104"/>
      <c r="BU86" s="109"/>
      <c r="BV86" s="109"/>
      <c r="BW86" s="109"/>
      <c r="BX86" s="111"/>
      <c r="BY86" s="111"/>
      <c r="BZ86" s="111"/>
      <c r="CA86" s="111"/>
      <c r="CB86" s="111"/>
      <c r="CC86" s="112"/>
      <c r="CD86" s="111"/>
      <c r="CE86" s="111"/>
      <c r="CF86" s="113"/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</row>
    <row r="87" spans="1:103" s="167" customFormat="1" ht="63.75">
      <c r="A87" s="171" t="s">
        <v>930</v>
      </c>
      <c r="B87" s="145" t="s">
        <v>434</v>
      </c>
      <c r="C87" s="146" t="s">
        <v>732</v>
      </c>
      <c r="D87" s="190" t="s">
        <v>854</v>
      </c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91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 t="s">
        <v>231</v>
      </c>
      <c r="AQ87" s="149" t="s">
        <v>191</v>
      </c>
      <c r="AR87" s="149" t="s">
        <v>175</v>
      </c>
      <c r="AS87" s="146" t="s">
        <v>196</v>
      </c>
      <c r="AT87" s="149" t="s">
        <v>145</v>
      </c>
      <c r="AU87" s="149" t="s">
        <v>197</v>
      </c>
      <c r="AV87" s="149" t="s">
        <v>92</v>
      </c>
      <c r="AW87" s="149" t="s">
        <v>52</v>
      </c>
      <c r="AX87" s="149" t="s">
        <v>43</v>
      </c>
      <c r="AY87" s="149" t="s">
        <v>15</v>
      </c>
      <c r="AZ87" s="149" t="s">
        <v>1014</v>
      </c>
      <c r="BA87" s="149" t="s">
        <v>985</v>
      </c>
      <c r="BB87" s="146" t="s">
        <v>971</v>
      </c>
      <c r="BC87" s="149" t="s">
        <v>957</v>
      </c>
      <c r="BD87" s="149" t="s">
        <v>938</v>
      </c>
      <c r="BE87" s="149" t="s">
        <v>913</v>
      </c>
      <c r="BF87" s="149" t="s">
        <v>75</v>
      </c>
      <c r="BG87" s="149" t="s">
        <v>831</v>
      </c>
      <c r="BH87" s="149" t="s">
        <v>821</v>
      </c>
      <c r="BI87" s="168" t="s">
        <v>473</v>
      </c>
      <c r="BJ87" s="149" t="s">
        <v>774</v>
      </c>
      <c r="BK87" s="149" t="s">
        <v>764</v>
      </c>
      <c r="BL87" s="150"/>
      <c r="BM87" s="168"/>
      <c r="BN87" s="168"/>
      <c r="BO87" s="168"/>
      <c r="BP87" s="168"/>
      <c r="BQ87" s="146"/>
      <c r="BR87" s="146"/>
      <c r="BS87" s="168"/>
      <c r="BT87" s="146"/>
      <c r="BU87" s="168"/>
      <c r="BV87" s="168"/>
      <c r="BW87" s="168"/>
      <c r="BX87" s="168"/>
      <c r="BY87" s="168"/>
      <c r="BZ87" s="168"/>
      <c r="CA87" s="168"/>
      <c r="CB87" s="203"/>
      <c r="CC87" s="151"/>
      <c r="CD87" s="169"/>
      <c r="CE87" s="169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</row>
    <row r="88" spans="1:103" s="114" customFormat="1" ht="77.25" customHeight="1">
      <c r="A88" s="171" t="s">
        <v>1001</v>
      </c>
      <c r="B88" s="103" t="s">
        <v>439</v>
      </c>
      <c r="C88" s="104" t="s">
        <v>72</v>
      </c>
      <c r="D88" s="172" t="s">
        <v>1002</v>
      </c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87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 t="s">
        <v>222</v>
      </c>
      <c r="AQ88" s="108" t="s">
        <v>188</v>
      </c>
      <c r="AR88" s="108" t="s">
        <v>173</v>
      </c>
      <c r="AS88" s="108" t="s">
        <v>158</v>
      </c>
      <c r="AT88" s="108" t="s">
        <v>146</v>
      </c>
      <c r="AU88" s="108" t="s">
        <v>99</v>
      </c>
      <c r="AV88" s="108" t="s">
        <v>91</v>
      </c>
      <c r="AW88" s="108" t="s">
        <v>195</v>
      </c>
      <c r="AX88" s="108" t="s">
        <v>36</v>
      </c>
      <c r="AY88" s="108" t="s">
        <v>26</v>
      </c>
      <c r="AZ88" s="108" t="s">
        <v>1003</v>
      </c>
      <c r="BA88" s="104"/>
      <c r="BB88" s="104"/>
      <c r="BC88" s="104"/>
      <c r="BD88" s="104"/>
      <c r="BE88" s="104"/>
      <c r="BF88" s="108"/>
      <c r="BG88" s="104"/>
      <c r="BH88" s="109"/>
      <c r="BI88" s="109"/>
      <c r="BJ88" s="104"/>
      <c r="BK88" s="104"/>
      <c r="BL88" s="110"/>
      <c r="BM88" s="109"/>
      <c r="BN88" s="109"/>
      <c r="BO88" s="109"/>
      <c r="BP88" s="109"/>
      <c r="BQ88" s="104"/>
      <c r="BR88" s="104"/>
      <c r="BS88" s="109"/>
      <c r="BT88" s="104"/>
      <c r="BU88" s="109"/>
      <c r="BV88" s="109"/>
      <c r="BW88" s="109"/>
      <c r="BX88" s="111"/>
      <c r="BY88" s="111"/>
      <c r="BZ88" s="111"/>
      <c r="CA88" s="111"/>
      <c r="CB88" s="111"/>
      <c r="CC88" s="112"/>
      <c r="CD88" s="111"/>
      <c r="CE88" s="111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</row>
    <row r="89" spans="1:103" s="114" customFormat="1" ht="60.75" customHeight="1">
      <c r="A89" s="206" t="s">
        <v>166</v>
      </c>
      <c r="B89" s="103" t="s">
        <v>167</v>
      </c>
      <c r="C89" s="104" t="s">
        <v>168</v>
      </c>
      <c r="D89" s="172" t="s">
        <v>169</v>
      </c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87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 t="s">
        <v>184</v>
      </c>
      <c r="AR89" s="108" t="s">
        <v>170</v>
      </c>
      <c r="AS89" s="108" t="s">
        <v>478</v>
      </c>
      <c r="AT89" s="108"/>
      <c r="AU89" s="104"/>
      <c r="AV89" s="104"/>
      <c r="AW89" s="104"/>
      <c r="AX89" s="109"/>
      <c r="AY89" s="108"/>
      <c r="AZ89" s="104"/>
      <c r="BA89" s="104"/>
      <c r="BB89" s="104"/>
      <c r="BC89" s="104"/>
      <c r="BD89" s="104"/>
      <c r="BE89" s="104"/>
      <c r="BF89" s="108"/>
      <c r="BG89" s="104"/>
      <c r="BH89" s="109"/>
      <c r="BI89" s="109"/>
      <c r="BJ89" s="104"/>
      <c r="BK89" s="104"/>
      <c r="BL89" s="110"/>
      <c r="BM89" s="109"/>
      <c r="BN89" s="109"/>
      <c r="BO89" s="109"/>
      <c r="BP89" s="109"/>
      <c r="BQ89" s="104"/>
      <c r="BR89" s="104"/>
      <c r="BS89" s="109"/>
      <c r="BT89" s="104"/>
      <c r="BU89" s="109"/>
      <c r="BV89" s="109"/>
      <c r="BW89" s="109"/>
      <c r="BX89" s="111"/>
      <c r="BY89" s="111"/>
      <c r="BZ89" s="111"/>
      <c r="CA89" s="111"/>
      <c r="CB89" s="111"/>
      <c r="CC89" s="112"/>
      <c r="CD89" s="111"/>
      <c r="CE89" s="111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</row>
    <row r="90" spans="1:103" s="114" customFormat="1" ht="64.5" customHeight="1">
      <c r="A90" s="171" t="s">
        <v>59</v>
      </c>
      <c r="B90" s="103" t="s">
        <v>441</v>
      </c>
      <c r="C90" s="104" t="s">
        <v>65</v>
      </c>
      <c r="D90" s="172" t="s">
        <v>66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87"/>
      <c r="AD90" s="108"/>
      <c r="AE90" s="108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317" t="s">
        <v>192</v>
      </c>
      <c r="AR90" s="108" t="s">
        <v>174</v>
      </c>
      <c r="AS90" s="108" t="s">
        <v>159</v>
      </c>
      <c r="AT90" s="149" t="s">
        <v>140</v>
      </c>
      <c r="AU90" s="108" t="s">
        <v>102</v>
      </c>
      <c r="AV90" s="108" t="s">
        <v>84</v>
      </c>
      <c r="AW90" s="108" t="s">
        <v>67</v>
      </c>
      <c r="AX90" s="109"/>
      <c r="AY90" s="108"/>
      <c r="AZ90" s="104"/>
      <c r="BA90" s="104"/>
      <c r="BB90" s="104"/>
      <c r="BC90" s="104"/>
      <c r="BD90" s="104"/>
      <c r="BE90" s="104"/>
      <c r="BF90" s="108"/>
      <c r="BG90" s="104"/>
      <c r="BH90" s="109"/>
      <c r="BI90" s="109"/>
      <c r="BJ90" s="104"/>
      <c r="BK90" s="104"/>
      <c r="BL90" s="110"/>
      <c r="BM90" s="109"/>
      <c r="BN90" s="109"/>
      <c r="BO90" s="109"/>
      <c r="BP90" s="109"/>
      <c r="BQ90" s="104"/>
      <c r="BR90" s="104"/>
      <c r="BS90" s="109"/>
      <c r="BT90" s="104"/>
      <c r="BU90" s="109"/>
      <c r="BV90" s="109"/>
      <c r="BW90" s="109"/>
      <c r="BX90" s="111"/>
      <c r="BY90" s="111"/>
      <c r="BZ90" s="111"/>
      <c r="CA90" s="111"/>
      <c r="CB90" s="111"/>
      <c r="CC90" s="112"/>
      <c r="CD90" s="111"/>
      <c r="CE90" s="111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</row>
    <row r="91" spans="1:103" s="167" customFormat="1" ht="44.25" customHeight="1">
      <c r="A91" s="189" t="s">
        <v>996</v>
      </c>
      <c r="B91" s="145" t="s">
        <v>434</v>
      </c>
      <c r="C91" s="146" t="s">
        <v>73</v>
      </c>
      <c r="D91" s="190" t="s">
        <v>999</v>
      </c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91"/>
      <c r="AD91" s="149"/>
      <c r="AE91" s="149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318"/>
      <c r="AR91" s="108" t="s">
        <v>174</v>
      </c>
      <c r="AS91" s="149" t="s">
        <v>159</v>
      </c>
      <c r="AT91" s="149" t="s">
        <v>140</v>
      </c>
      <c r="AU91" s="149" t="s">
        <v>104</v>
      </c>
      <c r="AV91" s="149" t="s">
        <v>83</v>
      </c>
      <c r="AW91" s="149" t="s">
        <v>803</v>
      </c>
      <c r="AX91" s="149" t="s">
        <v>16</v>
      </c>
      <c r="AY91" s="149" t="s">
        <v>16</v>
      </c>
      <c r="AZ91" s="149" t="s">
        <v>74</v>
      </c>
      <c r="BA91" s="149" t="s">
        <v>998</v>
      </c>
      <c r="BB91" s="149"/>
      <c r="BC91" s="149"/>
      <c r="BD91" s="149"/>
      <c r="BE91" s="149"/>
      <c r="BF91" s="149"/>
      <c r="BG91" s="149"/>
      <c r="BH91" s="203"/>
      <c r="BI91" s="203"/>
      <c r="BJ91" s="149"/>
      <c r="BK91" s="149"/>
      <c r="BL91" s="150"/>
      <c r="BM91" s="203"/>
      <c r="BN91" s="203"/>
      <c r="BO91" s="203"/>
      <c r="BP91" s="203"/>
      <c r="BQ91" s="149"/>
      <c r="BR91" s="149"/>
      <c r="BS91" s="203"/>
      <c r="BT91" s="149"/>
      <c r="BU91" s="203"/>
      <c r="BV91" s="203"/>
      <c r="BW91" s="203"/>
      <c r="BX91" s="170"/>
      <c r="BY91" s="170"/>
      <c r="BZ91" s="170"/>
      <c r="CA91" s="170"/>
      <c r="CB91" s="170"/>
      <c r="CC91" s="152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</row>
    <row r="92" spans="1:103" s="114" customFormat="1" ht="51" customHeight="1">
      <c r="A92" s="171" t="s">
        <v>826</v>
      </c>
      <c r="B92" s="103" t="s">
        <v>434</v>
      </c>
      <c r="C92" s="104" t="s">
        <v>836</v>
      </c>
      <c r="D92" s="172" t="s">
        <v>837</v>
      </c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87"/>
      <c r="AD92" s="108"/>
      <c r="AE92" s="108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318"/>
      <c r="AR92" s="108" t="s">
        <v>174</v>
      </c>
      <c r="AS92" s="149" t="s">
        <v>159</v>
      </c>
      <c r="AT92" s="149" t="s">
        <v>140</v>
      </c>
      <c r="AU92" s="104"/>
      <c r="AV92" s="104"/>
      <c r="AW92" s="104"/>
      <c r="AX92" s="109"/>
      <c r="AY92" s="108"/>
      <c r="AZ92" s="104"/>
      <c r="BA92" s="104"/>
      <c r="BB92" s="104"/>
      <c r="BC92" s="104"/>
      <c r="BD92" s="104" t="s">
        <v>473</v>
      </c>
      <c r="BE92" s="104" t="s">
        <v>473</v>
      </c>
      <c r="BF92" s="108" t="s">
        <v>473</v>
      </c>
      <c r="BG92" s="108" t="s">
        <v>838</v>
      </c>
      <c r="BH92" s="109"/>
      <c r="BI92" s="109"/>
      <c r="BJ92" s="104"/>
      <c r="BK92" s="104"/>
      <c r="BL92" s="110"/>
      <c r="BM92" s="109"/>
      <c r="BN92" s="109"/>
      <c r="BO92" s="109"/>
      <c r="BP92" s="109"/>
      <c r="BQ92" s="104"/>
      <c r="BR92" s="104"/>
      <c r="BS92" s="109"/>
      <c r="BT92" s="104"/>
      <c r="BU92" s="109"/>
      <c r="BV92" s="109"/>
      <c r="BW92" s="109"/>
      <c r="BX92" s="109"/>
      <c r="BY92" s="109"/>
      <c r="BZ92" s="109"/>
      <c r="CA92" s="109"/>
      <c r="CB92" s="188"/>
      <c r="CC92" s="112"/>
      <c r="CD92" s="111"/>
      <c r="CE92" s="111"/>
      <c r="CF92" s="113"/>
      <c r="CG92" s="113"/>
      <c r="CH92" s="113"/>
      <c r="CI92" s="113"/>
      <c r="CJ92" s="113"/>
      <c r="CK92" s="113"/>
      <c r="CL92" s="113"/>
      <c r="CM92" s="113"/>
      <c r="CN92" s="113"/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</row>
    <row r="93" spans="1:103" s="167" customFormat="1" ht="66.75" customHeight="1">
      <c r="A93" s="189" t="s">
        <v>640</v>
      </c>
      <c r="B93" s="145" t="s">
        <v>439</v>
      </c>
      <c r="C93" s="146" t="s">
        <v>199</v>
      </c>
      <c r="D93" s="190" t="s">
        <v>740</v>
      </c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91"/>
      <c r="AD93" s="149"/>
      <c r="AE93" s="149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319"/>
      <c r="AR93" s="146"/>
      <c r="AS93" s="146"/>
      <c r="AT93" s="149"/>
      <c r="AU93" s="146"/>
      <c r="AV93" s="146"/>
      <c r="AW93" s="146"/>
      <c r="AX93" s="168"/>
      <c r="AY93" s="149"/>
      <c r="AZ93" s="149"/>
      <c r="BA93" s="146"/>
      <c r="BB93" s="146"/>
      <c r="BC93" s="146"/>
      <c r="BD93" s="146" t="s">
        <v>473</v>
      </c>
      <c r="BE93" s="146"/>
      <c r="BF93" s="149"/>
      <c r="BG93" s="149" t="s">
        <v>824</v>
      </c>
      <c r="BH93" s="203" t="s">
        <v>803</v>
      </c>
      <c r="BI93" s="168" t="s">
        <v>473</v>
      </c>
      <c r="BJ93" s="149" t="s">
        <v>783</v>
      </c>
      <c r="BK93" s="149" t="s">
        <v>770</v>
      </c>
      <c r="BL93" s="150" t="s">
        <v>725</v>
      </c>
      <c r="BM93" s="203" t="s">
        <v>714</v>
      </c>
      <c r="BN93" s="149" t="s">
        <v>696</v>
      </c>
      <c r="BO93" s="149" t="s">
        <v>688</v>
      </c>
      <c r="BP93" s="149" t="s">
        <v>678</v>
      </c>
      <c r="BQ93" s="208" t="s">
        <v>657</v>
      </c>
      <c r="BR93" s="149" t="s">
        <v>646</v>
      </c>
      <c r="BS93" s="203" t="s">
        <v>478</v>
      </c>
      <c r="BT93" s="146"/>
      <c r="BU93" s="168"/>
      <c r="BV93" s="168"/>
      <c r="BW93" s="168"/>
      <c r="BX93" s="168"/>
      <c r="BY93" s="168"/>
      <c r="BZ93" s="168"/>
      <c r="CA93" s="168"/>
      <c r="CB93" s="203"/>
      <c r="CC93" s="151"/>
      <c r="CD93" s="169"/>
      <c r="CE93" s="169"/>
      <c r="CF93" s="170"/>
      <c r="CG93" s="170"/>
      <c r="CH93" s="170"/>
      <c r="CI93" s="170"/>
      <c r="CJ93" s="170"/>
      <c r="CK93" s="170"/>
      <c r="CL93" s="170"/>
      <c r="CM93" s="170"/>
      <c r="CN93" s="170"/>
      <c r="CO93" s="170"/>
      <c r="CP93" s="170"/>
      <c r="CQ93" s="170"/>
      <c r="CR93" s="170"/>
      <c r="CS93" s="170"/>
      <c r="CT93" s="170"/>
      <c r="CU93" s="170"/>
      <c r="CV93" s="170"/>
      <c r="CW93" s="170"/>
      <c r="CX93" s="170"/>
      <c r="CY93" s="170"/>
    </row>
    <row r="94" spans="1:103" s="114" customFormat="1" ht="51" customHeight="1">
      <c r="A94" s="171" t="s">
        <v>18</v>
      </c>
      <c r="B94" s="103" t="s">
        <v>434</v>
      </c>
      <c r="C94" s="104" t="s">
        <v>21</v>
      </c>
      <c r="D94" s="172" t="s">
        <v>22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87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 t="s">
        <v>183</v>
      </c>
      <c r="AR94" s="108" t="s">
        <v>172</v>
      </c>
      <c r="AS94" s="108" t="s">
        <v>155</v>
      </c>
      <c r="AT94" s="108" t="s">
        <v>473</v>
      </c>
      <c r="AU94" s="108" t="s">
        <v>101</v>
      </c>
      <c r="AV94" s="108" t="s">
        <v>85</v>
      </c>
      <c r="AW94" s="108" t="s">
        <v>54</v>
      </c>
      <c r="AX94" s="108" t="s">
        <v>34</v>
      </c>
      <c r="AY94" s="108" t="s">
        <v>71</v>
      </c>
      <c r="AZ94" s="104"/>
      <c r="BA94" s="104"/>
      <c r="BB94" s="104"/>
      <c r="BC94" s="104"/>
      <c r="BD94" s="104"/>
      <c r="BE94" s="104"/>
      <c r="BF94" s="108"/>
      <c r="BG94" s="104"/>
      <c r="BH94" s="109"/>
      <c r="BI94" s="109"/>
      <c r="BJ94" s="104"/>
      <c r="BK94" s="104"/>
      <c r="BL94" s="110"/>
      <c r="BM94" s="109"/>
      <c r="BN94" s="109"/>
      <c r="BO94" s="109"/>
      <c r="BP94" s="109"/>
      <c r="BQ94" s="104"/>
      <c r="BR94" s="104"/>
      <c r="BS94" s="109"/>
      <c r="BT94" s="104"/>
      <c r="BU94" s="109"/>
      <c r="BV94" s="109"/>
      <c r="BW94" s="109"/>
      <c r="BX94" s="111"/>
      <c r="BY94" s="111"/>
      <c r="BZ94" s="111"/>
      <c r="CA94" s="111"/>
      <c r="CB94" s="111"/>
      <c r="CC94" s="112"/>
      <c r="CD94" s="111"/>
      <c r="CE94" s="111"/>
      <c r="CF94" s="113"/>
      <c r="CG94" s="113"/>
      <c r="CH94" s="113"/>
      <c r="CI94" s="113"/>
      <c r="CJ94" s="113"/>
      <c r="CK94" s="113"/>
      <c r="CL94" s="113"/>
      <c r="CM94" s="113"/>
      <c r="CN94" s="113"/>
      <c r="CO94" s="113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</row>
    <row r="95" spans="1:103" s="114" customFormat="1" ht="55.5" customHeight="1">
      <c r="A95" s="171" t="s">
        <v>18</v>
      </c>
      <c r="B95" s="103" t="s">
        <v>434</v>
      </c>
      <c r="C95" s="104" t="s">
        <v>25</v>
      </c>
      <c r="D95" s="209" t="s">
        <v>19</v>
      </c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210"/>
      <c r="AD95" s="18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 t="s">
        <v>182</v>
      </c>
      <c r="AR95" s="108" t="s">
        <v>172</v>
      </c>
      <c r="AS95" s="108" t="s">
        <v>155</v>
      </c>
      <c r="AT95" s="108" t="s">
        <v>147</v>
      </c>
      <c r="AU95" s="108" t="s">
        <v>101</v>
      </c>
      <c r="AV95" s="108" t="s">
        <v>85</v>
      </c>
      <c r="AW95" s="108" t="s">
        <v>54</v>
      </c>
      <c r="AX95" s="108" t="s">
        <v>35</v>
      </c>
      <c r="AY95" s="108" t="s">
        <v>20</v>
      </c>
      <c r="AZ95" s="104"/>
      <c r="BA95" s="104"/>
      <c r="BB95" s="104"/>
      <c r="BC95" s="104"/>
      <c r="BD95" s="104"/>
      <c r="BE95" s="104"/>
      <c r="BF95" s="108"/>
      <c r="BG95" s="104"/>
      <c r="BH95" s="109"/>
      <c r="BI95" s="109"/>
      <c r="BJ95" s="104"/>
      <c r="BK95" s="104"/>
      <c r="BL95" s="110"/>
      <c r="BM95" s="109"/>
      <c r="BN95" s="109"/>
      <c r="BO95" s="109"/>
      <c r="BP95" s="109"/>
      <c r="BQ95" s="104"/>
      <c r="BR95" s="104"/>
      <c r="BS95" s="109"/>
      <c r="BT95" s="104"/>
      <c r="BU95" s="109"/>
      <c r="BV95" s="109"/>
      <c r="BW95" s="109"/>
      <c r="BX95" s="111"/>
      <c r="BY95" s="111"/>
      <c r="BZ95" s="111"/>
      <c r="CA95" s="111"/>
      <c r="CB95" s="111"/>
      <c r="CC95" s="112"/>
      <c r="CD95" s="111"/>
      <c r="CE95" s="111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</row>
    <row r="96" spans="1:103" s="114" customFormat="1" ht="64.5" customHeight="1">
      <c r="A96" s="171" t="s">
        <v>122</v>
      </c>
      <c r="B96" s="103" t="s">
        <v>434</v>
      </c>
      <c r="C96" s="104" t="s">
        <v>123</v>
      </c>
      <c r="D96" s="172" t="s">
        <v>124</v>
      </c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87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4"/>
      <c r="AS96" s="104"/>
      <c r="AT96" s="108" t="s">
        <v>141</v>
      </c>
      <c r="AU96" s="108" t="s">
        <v>125</v>
      </c>
      <c r="AV96" s="108"/>
      <c r="AW96" s="108"/>
      <c r="AX96" s="109"/>
      <c r="AY96" s="108"/>
      <c r="AZ96" s="104"/>
      <c r="BA96" s="104"/>
      <c r="BB96" s="104"/>
      <c r="BC96" s="104"/>
      <c r="BD96" s="104"/>
      <c r="BE96" s="104"/>
      <c r="BF96" s="108"/>
      <c r="BG96" s="104"/>
      <c r="BH96" s="109"/>
      <c r="BI96" s="109"/>
      <c r="BJ96" s="104"/>
      <c r="BK96" s="104"/>
      <c r="BL96" s="110"/>
      <c r="BM96" s="109"/>
      <c r="BN96" s="109"/>
      <c r="BO96" s="109"/>
      <c r="BP96" s="109"/>
      <c r="BQ96" s="104"/>
      <c r="BR96" s="104"/>
      <c r="BS96" s="109"/>
      <c r="BT96" s="104"/>
      <c r="BU96" s="109"/>
      <c r="BV96" s="109"/>
      <c r="BW96" s="109"/>
      <c r="BX96" s="111"/>
      <c r="BY96" s="111"/>
      <c r="BZ96" s="111"/>
      <c r="CA96" s="111"/>
      <c r="CB96" s="111"/>
      <c r="CC96" s="112"/>
      <c r="CD96" s="111"/>
      <c r="CE96" s="111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</row>
    <row r="97" spans="1:103" s="114" customFormat="1" ht="64.5" customHeight="1">
      <c r="A97" s="171" t="s">
        <v>97</v>
      </c>
      <c r="B97" s="103" t="s">
        <v>434</v>
      </c>
      <c r="C97" s="104" t="s">
        <v>96</v>
      </c>
      <c r="D97" s="172" t="s">
        <v>95</v>
      </c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87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4"/>
      <c r="AS97" s="104"/>
      <c r="AT97" s="108" t="s">
        <v>141</v>
      </c>
      <c r="AU97" s="108" t="s">
        <v>100</v>
      </c>
      <c r="AV97" s="108"/>
      <c r="AW97" s="108"/>
      <c r="AX97" s="109"/>
      <c r="AY97" s="108"/>
      <c r="AZ97" s="104"/>
      <c r="BA97" s="104"/>
      <c r="BB97" s="104"/>
      <c r="BC97" s="104"/>
      <c r="BD97" s="104"/>
      <c r="BE97" s="104"/>
      <c r="BF97" s="108"/>
      <c r="BG97" s="104"/>
      <c r="BH97" s="109"/>
      <c r="BI97" s="109"/>
      <c r="BJ97" s="104"/>
      <c r="BK97" s="104"/>
      <c r="BL97" s="110"/>
      <c r="BM97" s="109"/>
      <c r="BN97" s="109"/>
      <c r="BO97" s="109"/>
      <c r="BP97" s="109"/>
      <c r="BQ97" s="104"/>
      <c r="BR97" s="104"/>
      <c r="BS97" s="109"/>
      <c r="BT97" s="104"/>
      <c r="BU97" s="109"/>
      <c r="BV97" s="109"/>
      <c r="BW97" s="109"/>
      <c r="BX97" s="111"/>
      <c r="BY97" s="111"/>
      <c r="BZ97" s="111"/>
      <c r="CA97" s="111"/>
      <c r="CB97" s="111"/>
      <c r="CC97" s="112"/>
      <c r="CD97" s="111"/>
      <c r="CE97" s="111"/>
      <c r="CF97" s="113"/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</row>
    <row r="98" spans="1:103" s="114" customFormat="1" ht="74.25" customHeight="1">
      <c r="A98" s="171" t="s">
        <v>59</v>
      </c>
      <c r="B98" s="103" t="s">
        <v>434</v>
      </c>
      <c r="C98" s="104" t="s">
        <v>61</v>
      </c>
      <c r="D98" s="172" t="s">
        <v>62</v>
      </c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87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4"/>
      <c r="AS98" s="104"/>
      <c r="AT98" s="108" t="s">
        <v>148</v>
      </c>
      <c r="AU98" s="108" t="s">
        <v>94</v>
      </c>
      <c r="AV98" s="108" t="s">
        <v>86</v>
      </c>
      <c r="AW98" s="108" t="s">
        <v>64</v>
      </c>
      <c r="AX98" s="109"/>
      <c r="AY98" s="108"/>
      <c r="AZ98" s="104"/>
      <c r="BA98" s="104"/>
      <c r="BB98" s="104"/>
      <c r="BC98" s="104"/>
      <c r="BD98" s="104"/>
      <c r="BE98" s="104"/>
      <c r="BF98" s="108"/>
      <c r="BG98" s="104"/>
      <c r="BH98" s="109"/>
      <c r="BI98" s="109"/>
      <c r="BJ98" s="104"/>
      <c r="BK98" s="104"/>
      <c r="BL98" s="110"/>
      <c r="BM98" s="109"/>
      <c r="BN98" s="109"/>
      <c r="BO98" s="109"/>
      <c r="BP98" s="109"/>
      <c r="BQ98" s="104"/>
      <c r="BR98" s="104"/>
      <c r="BS98" s="109"/>
      <c r="BT98" s="104"/>
      <c r="BU98" s="109"/>
      <c r="BV98" s="109"/>
      <c r="BW98" s="109"/>
      <c r="BX98" s="111"/>
      <c r="BY98" s="111"/>
      <c r="BZ98" s="111"/>
      <c r="CA98" s="111"/>
      <c r="CB98" s="111"/>
      <c r="CC98" s="112"/>
      <c r="CD98" s="111"/>
      <c r="CE98" s="111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</row>
    <row r="99" spans="1:103" s="114" customFormat="1" ht="57.75" customHeight="1">
      <c r="A99" s="171" t="s">
        <v>31</v>
      </c>
      <c r="B99" s="103" t="s">
        <v>441</v>
      </c>
      <c r="C99" s="104" t="s">
        <v>29</v>
      </c>
      <c r="D99" s="172" t="s">
        <v>30</v>
      </c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87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4"/>
      <c r="AS99" s="104"/>
      <c r="AT99" s="108"/>
      <c r="AU99" s="108" t="s">
        <v>103</v>
      </c>
      <c r="AV99" s="108" t="s">
        <v>89</v>
      </c>
      <c r="AW99" s="108" t="s">
        <v>79</v>
      </c>
      <c r="AX99" s="108" t="s">
        <v>33</v>
      </c>
      <c r="AY99" s="108" t="s">
        <v>27</v>
      </c>
      <c r="AZ99" s="104"/>
      <c r="BA99" s="104"/>
      <c r="BB99" s="104"/>
      <c r="BC99" s="104"/>
      <c r="BD99" s="104"/>
      <c r="BE99" s="104"/>
      <c r="BF99" s="108"/>
      <c r="BG99" s="104"/>
      <c r="BH99" s="109"/>
      <c r="BI99" s="109"/>
      <c r="BJ99" s="104"/>
      <c r="BK99" s="104"/>
      <c r="BL99" s="110"/>
      <c r="BM99" s="109"/>
      <c r="BN99" s="109"/>
      <c r="BO99" s="109"/>
      <c r="BP99" s="109"/>
      <c r="BQ99" s="104"/>
      <c r="BR99" s="104"/>
      <c r="BS99" s="109"/>
      <c r="BT99" s="104"/>
      <c r="BU99" s="109"/>
      <c r="BV99" s="109"/>
      <c r="BW99" s="109"/>
      <c r="BX99" s="111"/>
      <c r="BY99" s="111"/>
      <c r="BZ99" s="111"/>
      <c r="CA99" s="111"/>
      <c r="CB99" s="111"/>
      <c r="CC99" s="112"/>
      <c r="CD99" s="111"/>
      <c r="CE99" s="111"/>
      <c r="CF99" s="113"/>
      <c r="CG99" s="113"/>
      <c r="CH99" s="113"/>
      <c r="CI99" s="113"/>
      <c r="CJ99" s="113"/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</row>
    <row r="100" spans="1:103" s="114" customFormat="1" ht="57.75" customHeight="1">
      <c r="A100" s="171" t="s">
        <v>18</v>
      </c>
      <c r="B100" s="103" t="s">
        <v>434</v>
      </c>
      <c r="C100" s="104" t="s">
        <v>23</v>
      </c>
      <c r="D100" s="172" t="s">
        <v>24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87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4"/>
      <c r="AS100" s="104"/>
      <c r="AT100" s="108"/>
      <c r="AU100" s="108"/>
      <c r="AV100" s="108" t="s">
        <v>90</v>
      </c>
      <c r="AW100" s="108" t="s">
        <v>55</v>
      </c>
      <c r="AX100" s="188" t="s">
        <v>42</v>
      </c>
      <c r="AY100" s="108" t="s">
        <v>478</v>
      </c>
      <c r="AZ100" s="104"/>
      <c r="BA100" s="104"/>
      <c r="BB100" s="104"/>
      <c r="BC100" s="104"/>
      <c r="BD100" s="104"/>
      <c r="BE100" s="104"/>
      <c r="BF100" s="108"/>
      <c r="BG100" s="104"/>
      <c r="BH100" s="109"/>
      <c r="BI100" s="109"/>
      <c r="BJ100" s="104"/>
      <c r="BK100" s="104"/>
      <c r="BL100" s="110"/>
      <c r="BM100" s="109"/>
      <c r="BN100" s="109"/>
      <c r="BO100" s="109"/>
      <c r="BP100" s="109"/>
      <c r="BQ100" s="104"/>
      <c r="BR100" s="104"/>
      <c r="BS100" s="109"/>
      <c r="BT100" s="104"/>
      <c r="BU100" s="109"/>
      <c r="BV100" s="109"/>
      <c r="BW100" s="109"/>
      <c r="BX100" s="111"/>
      <c r="BY100" s="111"/>
      <c r="BZ100" s="111"/>
      <c r="CA100" s="111"/>
      <c r="CB100" s="111"/>
      <c r="CC100" s="112"/>
      <c r="CD100" s="111"/>
      <c r="CE100" s="111"/>
      <c r="CF100" s="113"/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</row>
    <row r="101" spans="1:103" s="114" customFormat="1" ht="45" customHeight="1">
      <c r="A101" s="171" t="s">
        <v>996</v>
      </c>
      <c r="B101" s="103" t="s">
        <v>434</v>
      </c>
      <c r="C101" s="104" t="s">
        <v>997</v>
      </c>
      <c r="D101" s="172" t="s">
        <v>1004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87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4"/>
      <c r="AS101" s="104"/>
      <c r="AT101" s="108"/>
      <c r="AU101" s="108"/>
      <c r="AV101" s="108" t="s">
        <v>90</v>
      </c>
      <c r="AW101" s="108" t="s">
        <v>53</v>
      </c>
      <c r="AX101" s="108" t="s">
        <v>41</v>
      </c>
      <c r="AY101" s="108" t="s">
        <v>17</v>
      </c>
      <c r="AZ101" s="108" t="s">
        <v>1005</v>
      </c>
      <c r="BA101" s="108" t="s">
        <v>478</v>
      </c>
      <c r="BB101" s="104"/>
      <c r="BC101" s="104"/>
      <c r="BD101" s="104"/>
      <c r="BE101" s="104"/>
      <c r="BF101" s="108"/>
      <c r="BG101" s="104"/>
      <c r="BH101" s="109"/>
      <c r="BI101" s="109"/>
      <c r="BJ101" s="104"/>
      <c r="BK101" s="104"/>
      <c r="BL101" s="110"/>
      <c r="BM101" s="109"/>
      <c r="BN101" s="109"/>
      <c r="BO101" s="109"/>
      <c r="BP101" s="109"/>
      <c r="BQ101" s="104"/>
      <c r="BR101" s="104"/>
      <c r="BS101" s="109"/>
      <c r="BT101" s="104"/>
      <c r="BU101" s="109"/>
      <c r="BV101" s="109"/>
      <c r="BW101" s="109"/>
      <c r="BX101" s="111"/>
      <c r="BY101" s="111"/>
      <c r="BZ101" s="111"/>
      <c r="CA101" s="111"/>
      <c r="CB101" s="111"/>
      <c r="CC101" s="112"/>
      <c r="CD101" s="111"/>
      <c r="CE101" s="111"/>
      <c r="CF101" s="113"/>
      <c r="CG101" s="113"/>
      <c r="CH101" s="113"/>
      <c r="CI101" s="113"/>
      <c r="CJ101" s="113"/>
      <c r="CK101" s="113"/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</row>
    <row r="102" spans="1:103" s="114" customFormat="1" ht="64.5" customHeight="1">
      <c r="A102" s="171" t="s">
        <v>59</v>
      </c>
      <c r="B102" s="103" t="s">
        <v>480</v>
      </c>
      <c r="C102" s="104" t="s">
        <v>57</v>
      </c>
      <c r="D102" s="172" t="s">
        <v>58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87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4"/>
      <c r="AS102" s="104"/>
      <c r="AT102" s="108"/>
      <c r="AU102" s="108"/>
      <c r="AV102" s="108" t="s">
        <v>88</v>
      </c>
      <c r="AW102" s="108" t="s">
        <v>60</v>
      </c>
      <c r="AX102" s="109"/>
      <c r="AY102" s="108"/>
      <c r="AZ102" s="104"/>
      <c r="BA102" s="104"/>
      <c r="BB102" s="104"/>
      <c r="BC102" s="104"/>
      <c r="BD102" s="104"/>
      <c r="BE102" s="104"/>
      <c r="BF102" s="108"/>
      <c r="BG102" s="104"/>
      <c r="BH102" s="109"/>
      <c r="BI102" s="109"/>
      <c r="BJ102" s="104"/>
      <c r="BK102" s="104"/>
      <c r="BL102" s="110"/>
      <c r="BM102" s="109"/>
      <c r="BN102" s="109"/>
      <c r="BO102" s="109"/>
      <c r="BP102" s="109"/>
      <c r="BQ102" s="104"/>
      <c r="BR102" s="104"/>
      <c r="BS102" s="109"/>
      <c r="BT102" s="104"/>
      <c r="BU102" s="109"/>
      <c r="BV102" s="109"/>
      <c r="BW102" s="109"/>
      <c r="BX102" s="111"/>
      <c r="BY102" s="111"/>
      <c r="BZ102" s="111"/>
      <c r="CA102" s="111"/>
      <c r="CB102" s="111"/>
      <c r="CC102" s="112"/>
      <c r="CD102" s="111"/>
      <c r="CE102" s="111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</row>
    <row r="103" spans="1:103" s="114" customFormat="1" ht="54.75" customHeight="1">
      <c r="A103" s="171" t="s">
        <v>31</v>
      </c>
      <c r="B103" s="103" t="s">
        <v>37</v>
      </c>
      <c r="C103" s="104" t="s">
        <v>38</v>
      </c>
      <c r="D103" s="172" t="s">
        <v>39</v>
      </c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87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4"/>
      <c r="AS103" s="104"/>
      <c r="AT103" s="108"/>
      <c r="AU103" s="104"/>
      <c r="AV103" s="104"/>
      <c r="AW103" s="108" t="s">
        <v>56</v>
      </c>
      <c r="AX103" s="108" t="s">
        <v>40</v>
      </c>
      <c r="AY103" s="108"/>
      <c r="AZ103" s="104"/>
      <c r="BA103" s="104"/>
      <c r="BB103" s="104"/>
      <c r="BC103" s="104"/>
      <c r="BD103" s="104"/>
      <c r="BE103" s="104"/>
      <c r="BF103" s="108"/>
      <c r="BG103" s="104"/>
      <c r="BH103" s="109"/>
      <c r="BI103" s="109"/>
      <c r="BJ103" s="104"/>
      <c r="BK103" s="104"/>
      <c r="BL103" s="110"/>
      <c r="BM103" s="109"/>
      <c r="BN103" s="109"/>
      <c r="BO103" s="109"/>
      <c r="BP103" s="109"/>
      <c r="BQ103" s="104"/>
      <c r="BR103" s="104"/>
      <c r="BS103" s="109"/>
      <c r="BT103" s="104"/>
      <c r="BU103" s="109"/>
      <c r="BV103" s="109"/>
      <c r="BW103" s="109"/>
      <c r="BX103" s="111"/>
      <c r="BY103" s="111"/>
      <c r="BZ103" s="111"/>
      <c r="CA103" s="111"/>
      <c r="CB103" s="111"/>
      <c r="CC103" s="112"/>
      <c r="CD103" s="111"/>
      <c r="CE103" s="111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</row>
    <row r="104" spans="1:103" s="161" customFormat="1" ht="70.5" customHeight="1">
      <c r="A104" s="204" t="s">
        <v>457</v>
      </c>
      <c r="B104" s="103" t="s">
        <v>431</v>
      </c>
      <c r="C104" s="104" t="s">
        <v>456</v>
      </c>
      <c r="D104" s="172" t="s">
        <v>459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87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 t="s">
        <v>51</v>
      </c>
      <c r="AX104" s="108" t="s">
        <v>28</v>
      </c>
      <c r="AY104" s="108" t="s">
        <v>13</v>
      </c>
      <c r="AZ104" s="108" t="s">
        <v>1016</v>
      </c>
      <c r="BA104" s="108" t="s">
        <v>992</v>
      </c>
      <c r="BB104" s="108" t="s">
        <v>473</v>
      </c>
      <c r="BC104" s="108" t="s">
        <v>960</v>
      </c>
      <c r="BD104" s="108" t="s">
        <v>949</v>
      </c>
      <c r="BE104" s="108" t="s">
        <v>473</v>
      </c>
      <c r="BF104" s="108" t="s">
        <v>906</v>
      </c>
      <c r="BG104" s="108" t="s">
        <v>473</v>
      </c>
      <c r="BH104" s="108" t="s">
        <v>473</v>
      </c>
      <c r="BI104" s="108" t="s">
        <v>801</v>
      </c>
      <c r="BJ104" s="108" t="s">
        <v>786</v>
      </c>
      <c r="BK104" s="108" t="s">
        <v>473</v>
      </c>
      <c r="BL104" s="110" t="s">
        <v>721</v>
      </c>
      <c r="BM104" s="108" t="s">
        <v>473</v>
      </c>
      <c r="BN104" s="108" t="s">
        <v>697</v>
      </c>
      <c r="BO104" s="108" t="s">
        <v>692</v>
      </c>
      <c r="BP104" s="108" t="s">
        <v>670</v>
      </c>
      <c r="BQ104" s="178" t="s">
        <v>662</v>
      </c>
      <c r="BR104" s="108" t="s">
        <v>655</v>
      </c>
      <c r="BS104" s="108" t="s">
        <v>634</v>
      </c>
      <c r="BT104" s="108" t="s">
        <v>616</v>
      </c>
      <c r="BU104" s="108" t="s">
        <v>616</v>
      </c>
      <c r="BV104" s="108" t="s">
        <v>751</v>
      </c>
      <c r="BW104" s="108" t="s">
        <v>588</v>
      </c>
      <c r="BX104" s="108" t="s">
        <v>752</v>
      </c>
      <c r="BY104" s="108" t="s">
        <v>565</v>
      </c>
      <c r="BZ104" s="108" t="s">
        <v>535</v>
      </c>
      <c r="CA104" s="108" t="s">
        <v>473</v>
      </c>
      <c r="CB104" s="108" t="s">
        <v>522</v>
      </c>
      <c r="CC104" s="200" t="s">
        <v>472</v>
      </c>
      <c r="CD104" s="200" t="s">
        <v>467</v>
      </c>
      <c r="CE104" s="200"/>
      <c r="CF104" s="200"/>
      <c r="CG104" s="200"/>
      <c r="CH104" s="200"/>
      <c r="CI104" s="200"/>
      <c r="CJ104" s="200"/>
      <c r="CK104" s="200"/>
      <c r="CL104" s="200"/>
      <c r="CM104" s="200"/>
      <c r="CN104" s="200"/>
      <c r="CO104" s="200"/>
      <c r="CP104" s="200"/>
      <c r="CQ104" s="200"/>
      <c r="CR104" s="200"/>
      <c r="CS104" s="200"/>
      <c r="CT104" s="200"/>
      <c r="CU104" s="200"/>
      <c r="CV104" s="200"/>
      <c r="CW104" s="200"/>
      <c r="CX104" s="200"/>
      <c r="CY104" s="200"/>
    </row>
    <row r="105" spans="1:103" s="114" customFormat="1" ht="60.75" customHeight="1">
      <c r="A105" s="171" t="s">
        <v>826</v>
      </c>
      <c r="B105" s="103" t="s">
        <v>439</v>
      </c>
      <c r="C105" s="104" t="s">
        <v>843</v>
      </c>
      <c r="D105" s="172" t="s">
        <v>845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87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4"/>
      <c r="AS105" s="104"/>
      <c r="AT105" s="108"/>
      <c r="AU105" s="104"/>
      <c r="AV105" s="104"/>
      <c r="AW105" s="108" t="s">
        <v>48</v>
      </c>
      <c r="AX105" s="108" t="s">
        <v>1087</v>
      </c>
      <c r="AY105" s="108" t="s">
        <v>1087</v>
      </c>
      <c r="AZ105" s="108" t="s">
        <v>1018</v>
      </c>
      <c r="BA105" s="104"/>
      <c r="BB105" s="104"/>
      <c r="BC105" s="104"/>
      <c r="BD105" s="108" t="s">
        <v>473</v>
      </c>
      <c r="BE105" s="108" t="s">
        <v>919</v>
      </c>
      <c r="BF105" s="108" t="s">
        <v>897</v>
      </c>
      <c r="BG105" s="108" t="s">
        <v>478</v>
      </c>
      <c r="BH105" s="109"/>
      <c r="BI105" s="109"/>
      <c r="BJ105" s="104"/>
      <c r="BK105" s="104"/>
      <c r="BL105" s="110"/>
      <c r="BM105" s="109"/>
      <c r="BN105" s="109"/>
      <c r="BO105" s="109"/>
      <c r="BP105" s="109"/>
      <c r="BQ105" s="104"/>
      <c r="BR105" s="104"/>
      <c r="BS105" s="109"/>
      <c r="BT105" s="104"/>
      <c r="BU105" s="109"/>
      <c r="BV105" s="109"/>
      <c r="BW105" s="109"/>
      <c r="BX105" s="109"/>
      <c r="BY105" s="109"/>
      <c r="BZ105" s="109"/>
      <c r="CA105" s="109"/>
      <c r="CB105" s="188"/>
      <c r="CC105" s="112"/>
      <c r="CD105" s="111"/>
      <c r="CE105" s="111"/>
      <c r="CF105" s="113"/>
      <c r="CG105" s="113"/>
      <c r="CH105" s="113"/>
      <c r="CI105" s="113"/>
      <c r="CJ105" s="113"/>
      <c r="CK105" s="113"/>
      <c r="CL105" s="113"/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</row>
    <row r="106" spans="1:103" s="161" customFormat="1" ht="94.5" customHeight="1">
      <c r="A106" s="204" t="s">
        <v>438</v>
      </c>
      <c r="B106" s="103" t="s">
        <v>439</v>
      </c>
      <c r="C106" s="104" t="s">
        <v>825</v>
      </c>
      <c r="D106" s="172" t="s">
        <v>440</v>
      </c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87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 t="s">
        <v>14</v>
      </c>
      <c r="AZ106" s="108" t="s">
        <v>1015</v>
      </c>
      <c r="BA106" s="108" t="s">
        <v>986</v>
      </c>
      <c r="BB106" s="108" t="s">
        <v>973</v>
      </c>
      <c r="BC106" s="108" t="s">
        <v>959</v>
      </c>
      <c r="BD106" s="108" t="s">
        <v>948</v>
      </c>
      <c r="BE106" s="108" t="s">
        <v>921</v>
      </c>
      <c r="BF106" s="108" t="s">
        <v>904</v>
      </c>
      <c r="BG106" s="108" t="s">
        <v>200</v>
      </c>
      <c r="BH106" s="108" t="s">
        <v>819</v>
      </c>
      <c r="BI106" s="108" t="s">
        <v>859</v>
      </c>
      <c r="BJ106" s="108" t="s">
        <v>860</v>
      </c>
      <c r="BK106" s="108" t="s">
        <v>861</v>
      </c>
      <c r="BL106" s="110" t="s">
        <v>728</v>
      </c>
      <c r="BM106" s="108" t="s">
        <v>473</v>
      </c>
      <c r="BN106" s="108" t="s">
        <v>698</v>
      </c>
      <c r="BO106" s="108" t="s">
        <v>691</v>
      </c>
      <c r="BP106" s="108" t="s">
        <v>676</v>
      </c>
      <c r="BQ106" s="178" t="s">
        <v>667</v>
      </c>
      <c r="BR106" s="108" t="s">
        <v>653</v>
      </c>
      <c r="BS106" s="108" t="s">
        <v>639</v>
      </c>
      <c r="BT106" s="108" t="s">
        <v>201</v>
      </c>
      <c r="BU106" s="108" t="s">
        <v>202</v>
      </c>
      <c r="BV106" s="108" t="s">
        <v>601</v>
      </c>
      <c r="BW106" s="108" t="s">
        <v>585</v>
      </c>
      <c r="BX106" s="108" t="s">
        <v>575</v>
      </c>
      <c r="BY106" s="108" t="s">
        <v>564</v>
      </c>
      <c r="BZ106" s="108" t="s">
        <v>750</v>
      </c>
      <c r="CA106" s="211" t="s">
        <v>530</v>
      </c>
      <c r="CB106" s="108" t="s">
        <v>521</v>
      </c>
      <c r="CC106" s="200" t="s">
        <v>507</v>
      </c>
      <c r="CD106" s="200" t="s">
        <v>468</v>
      </c>
      <c r="CE106" s="200" t="s">
        <v>442</v>
      </c>
      <c r="CF106" s="200"/>
      <c r="CG106" s="200"/>
      <c r="CH106" s="200"/>
      <c r="CI106" s="200"/>
      <c r="CJ106" s="200"/>
      <c r="CK106" s="200"/>
      <c r="CL106" s="200"/>
      <c r="CM106" s="200"/>
      <c r="CN106" s="200"/>
      <c r="CO106" s="200"/>
      <c r="CP106" s="200"/>
      <c r="CQ106" s="200"/>
      <c r="CR106" s="200"/>
      <c r="CS106" s="200"/>
      <c r="CT106" s="200"/>
      <c r="CU106" s="200"/>
      <c r="CV106" s="200"/>
      <c r="CW106" s="200"/>
      <c r="CX106" s="200"/>
      <c r="CY106" s="200"/>
    </row>
    <row r="107" spans="1:103" s="114" customFormat="1" ht="44.25" customHeight="1">
      <c r="A107" s="171" t="s">
        <v>924</v>
      </c>
      <c r="B107" s="103" t="s">
        <v>909</v>
      </c>
      <c r="C107" s="104" t="s">
        <v>907</v>
      </c>
      <c r="D107" s="172" t="s">
        <v>908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87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4"/>
      <c r="AS107" s="104"/>
      <c r="AT107" s="108"/>
      <c r="AU107" s="104"/>
      <c r="AV107" s="104"/>
      <c r="AW107" s="104"/>
      <c r="AX107" s="109"/>
      <c r="AY107" s="108" t="s">
        <v>1084</v>
      </c>
      <c r="AZ107" s="108" t="s">
        <v>1006</v>
      </c>
      <c r="BA107" s="108" t="s">
        <v>982</v>
      </c>
      <c r="BB107" s="108" t="s">
        <v>966</v>
      </c>
      <c r="BC107" s="108" t="s">
        <v>966</v>
      </c>
      <c r="BD107" s="108" t="s">
        <v>935</v>
      </c>
      <c r="BE107" s="108" t="s">
        <v>923</v>
      </c>
      <c r="BF107" s="108" t="s">
        <v>478</v>
      </c>
      <c r="BG107" s="104"/>
      <c r="BH107" s="109"/>
      <c r="BI107" s="109"/>
      <c r="BJ107" s="104"/>
      <c r="BK107" s="104"/>
      <c r="BL107" s="110"/>
      <c r="BM107" s="109"/>
      <c r="BN107" s="109"/>
      <c r="BO107" s="109"/>
      <c r="BP107" s="109"/>
      <c r="BQ107" s="104"/>
      <c r="BR107" s="104"/>
      <c r="BS107" s="109"/>
      <c r="BT107" s="104"/>
      <c r="BU107" s="109"/>
      <c r="BV107" s="109"/>
      <c r="BW107" s="109"/>
      <c r="BX107" s="109"/>
      <c r="BY107" s="109"/>
      <c r="BZ107" s="109"/>
      <c r="CA107" s="109"/>
      <c r="CB107" s="188"/>
      <c r="CC107" s="112"/>
      <c r="CD107" s="111"/>
      <c r="CE107" s="111"/>
      <c r="CF107" s="113"/>
      <c r="CG107" s="113"/>
      <c r="CH107" s="113"/>
      <c r="CI107" s="113"/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</row>
    <row r="108" spans="1:103" s="114" customFormat="1" ht="51" customHeight="1">
      <c r="A108" s="171" t="s">
        <v>930</v>
      </c>
      <c r="B108" s="103" t="s">
        <v>434</v>
      </c>
      <c r="C108" s="104" t="s">
        <v>761</v>
      </c>
      <c r="D108" s="172" t="s">
        <v>762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87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4"/>
      <c r="AS108" s="104"/>
      <c r="AT108" s="108"/>
      <c r="AU108" s="104"/>
      <c r="AV108" s="104"/>
      <c r="AW108" s="104"/>
      <c r="AX108" s="109"/>
      <c r="AY108" s="108"/>
      <c r="AZ108" s="104"/>
      <c r="BA108" s="108" t="s">
        <v>994</v>
      </c>
      <c r="BB108" s="108" t="s">
        <v>974</v>
      </c>
      <c r="BC108" s="108" t="s">
        <v>955</v>
      </c>
      <c r="BD108" s="108" t="s">
        <v>951</v>
      </c>
      <c r="BE108" s="108" t="s">
        <v>915</v>
      </c>
      <c r="BF108" s="108" t="s">
        <v>901</v>
      </c>
      <c r="BG108" s="108" t="s">
        <v>833</v>
      </c>
      <c r="BH108" s="108" t="s">
        <v>849</v>
      </c>
      <c r="BI108" s="188" t="s">
        <v>794</v>
      </c>
      <c r="BJ108" s="108" t="s">
        <v>850</v>
      </c>
      <c r="BK108" s="108" t="s">
        <v>851</v>
      </c>
      <c r="BL108" s="110"/>
      <c r="BM108" s="109"/>
      <c r="BN108" s="109"/>
      <c r="BO108" s="109"/>
      <c r="BP108" s="109"/>
      <c r="BQ108" s="104"/>
      <c r="BR108" s="104"/>
      <c r="BS108" s="109"/>
      <c r="BT108" s="104"/>
      <c r="BU108" s="109"/>
      <c r="BV108" s="109"/>
      <c r="BW108" s="109"/>
      <c r="BX108" s="109"/>
      <c r="BY108" s="109"/>
      <c r="BZ108" s="109"/>
      <c r="CA108" s="109"/>
      <c r="CB108" s="188"/>
      <c r="CC108" s="112"/>
      <c r="CD108" s="111"/>
      <c r="CE108" s="111"/>
      <c r="CF108" s="113"/>
      <c r="CG108" s="113"/>
      <c r="CH108" s="113"/>
      <c r="CI108" s="113"/>
      <c r="CJ108" s="113"/>
      <c r="CK108" s="113"/>
      <c r="CL108" s="113"/>
      <c r="CM108" s="113"/>
      <c r="CN108" s="113"/>
      <c r="CO108" s="113"/>
      <c r="CP108" s="113"/>
      <c r="CQ108" s="113"/>
      <c r="CR108" s="113"/>
      <c r="CS108" s="113"/>
      <c r="CT108" s="113"/>
      <c r="CU108" s="113"/>
      <c r="CV108" s="113"/>
      <c r="CW108" s="113"/>
      <c r="CX108" s="113"/>
      <c r="CY108" s="113"/>
    </row>
    <row r="109" spans="1:103" s="114" customFormat="1" ht="46.5" customHeight="1">
      <c r="A109" s="171" t="s">
        <v>963</v>
      </c>
      <c r="B109" s="103" t="s">
        <v>434</v>
      </c>
      <c r="C109" s="104" t="s">
        <v>962</v>
      </c>
      <c r="D109" s="172" t="s">
        <v>964</v>
      </c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87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4"/>
      <c r="AS109" s="104"/>
      <c r="AT109" s="108"/>
      <c r="AU109" s="104"/>
      <c r="AV109" s="104"/>
      <c r="AW109" s="104"/>
      <c r="AX109" s="109"/>
      <c r="AY109" s="108"/>
      <c r="AZ109" s="104"/>
      <c r="BA109" s="178" t="s">
        <v>510</v>
      </c>
      <c r="BB109" s="108" t="s">
        <v>969</v>
      </c>
      <c r="BC109" s="108" t="s">
        <v>965</v>
      </c>
      <c r="BD109" s="104"/>
      <c r="BE109" s="104"/>
      <c r="BF109" s="108"/>
      <c r="BG109" s="104"/>
      <c r="BH109" s="109"/>
      <c r="BI109" s="109"/>
      <c r="BJ109" s="104"/>
      <c r="BK109" s="104"/>
      <c r="BL109" s="110"/>
      <c r="BM109" s="109"/>
      <c r="BN109" s="109"/>
      <c r="BO109" s="109"/>
      <c r="BP109" s="109"/>
      <c r="BQ109" s="104"/>
      <c r="BR109" s="104"/>
      <c r="BS109" s="109"/>
      <c r="BT109" s="104"/>
      <c r="BU109" s="109"/>
      <c r="BV109" s="109"/>
      <c r="BW109" s="109"/>
      <c r="BX109" s="109"/>
      <c r="BY109" s="109"/>
      <c r="BZ109" s="109"/>
      <c r="CA109" s="109"/>
      <c r="CB109" s="188"/>
      <c r="CC109" s="112"/>
      <c r="CD109" s="111"/>
      <c r="CE109" s="111"/>
      <c r="CF109" s="113"/>
      <c r="CG109" s="113"/>
      <c r="CH109" s="113"/>
      <c r="CI109" s="113"/>
      <c r="CJ109" s="113"/>
      <c r="CK109" s="113"/>
      <c r="CL109" s="113"/>
      <c r="CM109" s="113"/>
      <c r="CN109" s="113"/>
      <c r="CO109" s="113"/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</row>
    <row r="110" spans="1:103" s="167" customFormat="1" ht="48" customHeight="1">
      <c r="A110" s="189" t="s">
        <v>975</v>
      </c>
      <c r="B110" s="145" t="s">
        <v>434</v>
      </c>
      <c r="C110" s="146" t="s">
        <v>978</v>
      </c>
      <c r="D110" s="190" t="s">
        <v>979</v>
      </c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91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6"/>
      <c r="AS110" s="146"/>
      <c r="AT110" s="149"/>
      <c r="AU110" s="146"/>
      <c r="AV110" s="146"/>
      <c r="AW110" s="146"/>
      <c r="AX110" s="168"/>
      <c r="AY110" s="149"/>
      <c r="AZ110" s="146"/>
      <c r="BA110" s="212" t="s">
        <v>981</v>
      </c>
      <c r="BB110" s="149" t="s">
        <v>980</v>
      </c>
      <c r="BC110" s="146"/>
      <c r="BD110" s="146"/>
      <c r="BE110" s="146"/>
      <c r="BF110" s="149"/>
      <c r="BG110" s="146"/>
      <c r="BH110" s="168"/>
      <c r="BI110" s="168"/>
      <c r="BJ110" s="146"/>
      <c r="BK110" s="146"/>
      <c r="BL110" s="150"/>
      <c r="BM110" s="168"/>
      <c r="BN110" s="168"/>
      <c r="BO110" s="168"/>
      <c r="BP110" s="168"/>
      <c r="BQ110" s="146"/>
      <c r="BR110" s="146"/>
      <c r="BS110" s="168"/>
      <c r="BT110" s="146"/>
      <c r="BU110" s="168"/>
      <c r="BV110" s="168"/>
      <c r="BW110" s="168"/>
      <c r="BX110" s="169"/>
      <c r="BY110" s="169"/>
      <c r="BZ110" s="169"/>
      <c r="CA110" s="169"/>
      <c r="CB110" s="169"/>
      <c r="CC110" s="151"/>
      <c r="CD110" s="169"/>
      <c r="CE110" s="169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</row>
    <row r="111" spans="1:103" s="114" customFormat="1" ht="112.5" customHeight="1">
      <c r="A111" s="171" t="s">
        <v>931</v>
      </c>
      <c r="B111" s="103" t="s">
        <v>434</v>
      </c>
      <c r="C111" s="104" t="s">
        <v>735</v>
      </c>
      <c r="D111" s="209" t="s">
        <v>681</v>
      </c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210"/>
      <c r="AD111" s="18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4"/>
      <c r="AS111" s="104"/>
      <c r="AT111" s="108"/>
      <c r="AU111" s="104"/>
      <c r="AV111" s="104"/>
      <c r="AW111" s="104"/>
      <c r="AX111" s="109"/>
      <c r="AY111" s="108"/>
      <c r="AZ111" s="104"/>
      <c r="BA111" s="104"/>
      <c r="BB111" s="104"/>
      <c r="BC111" s="108" t="s">
        <v>958</v>
      </c>
      <c r="BD111" s="108" t="s">
        <v>939</v>
      </c>
      <c r="BE111" s="108" t="s">
        <v>912</v>
      </c>
      <c r="BF111" s="108" t="s">
        <v>903</v>
      </c>
      <c r="BG111" s="108" t="s">
        <v>829</v>
      </c>
      <c r="BH111" s="108" t="s">
        <v>815</v>
      </c>
      <c r="BI111" s="108" t="s">
        <v>798</v>
      </c>
      <c r="BJ111" s="108" t="s">
        <v>781</v>
      </c>
      <c r="BK111" s="108" t="s">
        <v>769</v>
      </c>
      <c r="BL111" s="110" t="s">
        <v>717</v>
      </c>
      <c r="BM111" s="213" t="s">
        <v>736</v>
      </c>
      <c r="BN111" s="108" t="s">
        <v>737</v>
      </c>
      <c r="BO111" s="108" t="s">
        <v>684</v>
      </c>
      <c r="BP111" s="114" t="s">
        <v>478</v>
      </c>
      <c r="BQ111" s="104"/>
      <c r="BR111" s="104"/>
      <c r="BS111" s="109"/>
      <c r="BT111" s="104"/>
      <c r="BU111" s="109"/>
      <c r="BV111" s="109"/>
      <c r="BW111" s="109"/>
      <c r="BX111" s="109"/>
      <c r="BY111" s="109"/>
      <c r="BZ111" s="109"/>
      <c r="CA111" s="109"/>
      <c r="CB111" s="188"/>
      <c r="CC111" s="112"/>
      <c r="CD111" s="111"/>
      <c r="CE111" s="111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</row>
    <row r="112" spans="1:103" s="114" customFormat="1" ht="49.5" customHeight="1">
      <c r="A112" s="171" t="s">
        <v>924</v>
      </c>
      <c r="B112" s="103" t="s">
        <v>434</v>
      </c>
      <c r="C112" s="104" t="s">
        <v>893</v>
      </c>
      <c r="D112" s="172" t="s">
        <v>894</v>
      </c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87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4"/>
      <c r="AS112" s="104"/>
      <c r="AT112" s="108"/>
      <c r="AU112" s="104"/>
      <c r="AV112" s="104"/>
      <c r="AW112" s="104"/>
      <c r="AX112" s="109"/>
      <c r="AY112" s="108"/>
      <c r="AZ112" s="104"/>
      <c r="BA112" s="104"/>
      <c r="BB112" s="104"/>
      <c r="BC112" s="108" t="s">
        <v>953</v>
      </c>
      <c r="BD112" s="108" t="s">
        <v>934</v>
      </c>
      <c r="BE112" s="108" t="s">
        <v>922</v>
      </c>
      <c r="BF112" s="108" t="s">
        <v>896</v>
      </c>
      <c r="BG112" s="104"/>
      <c r="BH112" s="109"/>
      <c r="BI112" s="109"/>
      <c r="BJ112" s="104"/>
      <c r="BK112" s="104"/>
      <c r="BL112" s="110"/>
      <c r="BM112" s="109"/>
      <c r="BN112" s="109"/>
      <c r="BO112" s="109"/>
      <c r="BP112" s="109"/>
      <c r="BQ112" s="104"/>
      <c r="BR112" s="104"/>
      <c r="BS112" s="109"/>
      <c r="BT112" s="104"/>
      <c r="BU112" s="109"/>
      <c r="BV112" s="109"/>
      <c r="BW112" s="109"/>
      <c r="BX112" s="109"/>
      <c r="BY112" s="109"/>
      <c r="BZ112" s="109"/>
      <c r="CA112" s="109"/>
      <c r="CB112" s="188"/>
      <c r="CC112" s="112"/>
      <c r="CD112" s="111"/>
      <c r="CE112" s="111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</row>
    <row r="113" spans="1:103" s="114" customFormat="1" ht="52.5" customHeight="1">
      <c r="A113" s="171" t="s">
        <v>925</v>
      </c>
      <c r="B113" s="103" t="s">
        <v>926</v>
      </c>
      <c r="C113" s="104" t="s">
        <v>932</v>
      </c>
      <c r="D113" s="172" t="s">
        <v>927</v>
      </c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87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4"/>
      <c r="AS113" s="104"/>
      <c r="AT113" s="108"/>
      <c r="AU113" s="104"/>
      <c r="AV113" s="104"/>
      <c r="AW113" s="104"/>
      <c r="AX113" s="109"/>
      <c r="AY113" s="108"/>
      <c r="AZ113" s="104"/>
      <c r="BA113" s="104"/>
      <c r="BB113" s="104"/>
      <c r="BC113" s="108" t="s">
        <v>952</v>
      </c>
      <c r="BD113" s="108" t="s">
        <v>928</v>
      </c>
      <c r="BE113" s="108" t="s">
        <v>928</v>
      </c>
      <c r="BF113" s="108"/>
      <c r="BG113" s="104"/>
      <c r="BH113" s="109"/>
      <c r="BI113" s="109"/>
      <c r="BJ113" s="104"/>
      <c r="BK113" s="104"/>
      <c r="BL113" s="110"/>
      <c r="BM113" s="109"/>
      <c r="BN113" s="109"/>
      <c r="BO113" s="109"/>
      <c r="BP113" s="109"/>
      <c r="BQ113" s="104"/>
      <c r="BR113" s="104"/>
      <c r="BS113" s="109"/>
      <c r="BT113" s="104"/>
      <c r="BU113" s="109"/>
      <c r="BV113" s="109"/>
      <c r="BW113" s="109"/>
      <c r="BX113" s="109"/>
      <c r="BY113" s="109"/>
      <c r="BZ113" s="109"/>
      <c r="CA113" s="109"/>
      <c r="CB113" s="188"/>
      <c r="CC113" s="112"/>
      <c r="CD113" s="111"/>
      <c r="CE113" s="111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</row>
    <row r="114" spans="1:103" s="114" customFormat="1" ht="60.75" customHeight="1">
      <c r="A114" s="171" t="s">
        <v>826</v>
      </c>
      <c r="B114" s="103" t="s">
        <v>434</v>
      </c>
      <c r="C114" s="104" t="s">
        <v>841</v>
      </c>
      <c r="D114" s="172" t="s">
        <v>844</v>
      </c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87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4"/>
      <c r="AS114" s="104"/>
      <c r="AT114" s="108"/>
      <c r="AU114" s="104"/>
      <c r="AV114" s="104"/>
      <c r="AW114" s="104"/>
      <c r="AX114" s="109"/>
      <c r="AY114" s="108"/>
      <c r="AZ114" s="104"/>
      <c r="BA114" s="104"/>
      <c r="BB114" s="104"/>
      <c r="BC114" s="104"/>
      <c r="BD114" s="108"/>
      <c r="BE114" s="108" t="s">
        <v>918</v>
      </c>
      <c r="BF114" s="108" t="s">
        <v>898</v>
      </c>
      <c r="BG114" s="108" t="s">
        <v>842</v>
      </c>
      <c r="BH114" s="109"/>
      <c r="BI114" s="109"/>
      <c r="BJ114" s="104"/>
      <c r="BK114" s="104"/>
      <c r="BL114" s="110"/>
      <c r="BM114" s="109"/>
      <c r="BN114" s="109"/>
      <c r="BO114" s="109"/>
      <c r="BP114" s="109"/>
      <c r="BQ114" s="104"/>
      <c r="BR114" s="104"/>
      <c r="BS114" s="109"/>
      <c r="BT114" s="104"/>
      <c r="BU114" s="109"/>
      <c r="BV114" s="109"/>
      <c r="BW114" s="109"/>
      <c r="BX114" s="109"/>
      <c r="BY114" s="109"/>
      <c r="BZ114" s="109"/>
      <c r="CA114" s="109"/>
      <c r="CB114" s="188"/>
      <c r="CC114" s="112"/>
      <c r="CD114" s="111"/>
      <c r="CE114" s="111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</row>
    <row r="115" spans="1:103" s="114" customFormat="1" ht="52.5" customHeight="1">
      <c r="A115" s="171" t="s">
        <v>826</v>
      </c>
      <c r="B115" s="103" t="s">
        <v>840</v>
      </c>
      <c r="C115" s="104" t="s">
        <v>846</v>
      </c>
      <c r="D115" s="172" t="s">
        <v>847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87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4"/>
      <c r="AS115" s="104"/>
      <c r="AT115" s="108"/>
      <c r="AU115" s="104"/>
      <c r="AV115" s="104"/>
      <c r="AW115" s="104"/>
      <c r="AX115" s="109"/>
      <c r="AY115" s="108"/>
      <c r="AZ115" s="104"/>
      <c r="BA115" s="104"/>
      <c r="BB115" s="104"/>
      <c r="BC115" s="104"/>
      <c r="BD115" s="108"/>
      <c r="BE115" s="108" t="s">
        <v>917</v>
      </c>
      <c r="BF115" s="108" t="s">
        <v>899</v>
      </c>
      <c r="BG115" s="188" t="s">
        <v>839</v>
      </c>
      <c r="BI115" s="109"/>
      <c r="BJ115" s="104"/>
      <c r="BK115" s="104"/>
      <c r="BL115" s="110"/>
      <c r="BM115" s="109"/>
      <c r="BN115" s="109"/>
      <c r="BO115" s="109"/>
      <c r="BP115" s="109"/>
      <c r="BQ115" s="104"/>
      <c r="BR115" s="104"/>
      <c r="BS115" s="109"/>
      <c r="BT115" s="104"/>
      <c r="BU115" s="109"/>
      <c r="BV115" s="109"/>
      <c r="BW115" s="109"/>
      <c r="BX115" s="109"/>
      <c r="BY115" s="109"/>
      <c r="BZ115" s="109"/>
      <c r="CA115" s="109"/>
      <c r="CB115" s="188"/>
      <c r="CC115" s="112"/>
      <c r="CD115" s="111"/>
      <c r="CE115" s="111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</row>
    <row r="116" spans="1:103" s="114" customFormat="1" ht="66" customHeight="1">
      <c r="A116" s="171" t="s">
        <v>715</v>
      </c>
      <c r="B116" s="103" t="s">
        <v>434</v>
      </c>
      <c r="C116" s="104" t="s">
        <v>722</v>
      </c>
      <c r="D116" s="172" t="s">
        <v>723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87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4"/>
      <c r="AS116" s="104"/>
      <c r="AT116" s="108"/>
      <c r="AU116" s="104"/>
      <c r="AV116" s="104"/>
      <c r="AW116" s="104"/>
      <c r="AX116" s="109"/>
      <c r="AY116" s="108"/>
      <c r="AZ116" s="104"/>
      <c r="BA116" s="104"/>
      <c r="BB116" s="104"/>
      <c r="BC116" s="104"/>
      <c r="BD116" s="108"/>
      <c r="BE116" s="108" t="s">
        <v>510</v>
      </c>
      <c r="BF116" s="108" t="s">
        <v>473</v>
      </c>
      <c r="BG116" s="108" t="s">
        <v>856</v>
      </c>
      <c r="BH116" s="108" t="s">
        <v>817</v>
      </c>
      <c r="BI116" s="178" t="s">
        <v>857</v>
      </c>
      <c r="BJ116" s="108" t="s">
        <v>779</v>
      </c>
      <c r="BK116" s="108" t="s">
        <v>858</v>
      </c>
      <c r="BL116" s="110" t="s">
        <v>478</v>
      </c>
      <c r="BM116" s="109"/>
      <c r="BN116" s="109"/>
      <c r="BO116" s="109"/>
      <c r="BP116" s="109"/>
      <c r="BQ116" s="104"/>
      <c r="BR116" s="104"/>
      <c r="BS116" s="109"/>
      <c r="BT116" s="104"/>
      <c r="BU116" s="109"/>
      <c r="BV116" s="109"/>
      <c r="BW116" s="109"/>
      <c r="BX116" s="109"/>
      <c r="BY116" s="109"/>
      <c r="BZ116" s="109"/>
      <c r="CA116" s="109"/>
      <c r="CB116" s="188"/>
      <c r="CC116" s="112"/>
      <c r="CD116" s="111"/>
      <c r="CE116" s="111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</row>
    <row r="117" spans="1:103" s="114" customFormat="1" ht="54.75" customHeight="1">
      <c r="A117" s="171" t="s">
        <v>727</v>
      </c>
      <c r="B117" s="103" t="s">
        <v>434</v>
      </c>
      <c r="C117" s="104" t="s">
        <v>733</v>
      </c>
      <c r="D117" s="172" t="s">
        <v>726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87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4"/>
      <c r="AS117" s="104"/>
      <c r="AT117" s="108"/>
      <c r="AU117" s="104"/>
      <c r="AV117" s="104"/>
      <c r="AW117" s="104"/>
      <c r="AX117" s="109"/>
      <c r="AY117" s="108"/>
      <c r="AZ117" s="104"/>
      <c r="BA117" s="104"/>
      <c r="BB117" s="104"/>
      <c r="BC117" s="104"/>
      <c r="BD117" s="108"/>
      <c r="BE117" s="108" t="s">
        <v>510</v>
      </c>
      <c r="BF117" s="108" t="s">
        <v>473</v>
      </c>
      <c r="BG117" s="108" t="s">
        <v>828</v>
      </c>
      <c r="BH117" s="108" t="s">
        <v>816</v>
      </c>
      <c r="BI117" s="108" t="s">
        <v>855</v>
      </c>
      <c r="BJ117" s="108" t="s">
        <v>775</v>
      </c>
      <c r="BK117" s="108" t="s">
        <v>768</v>
      </c>
      <c r="BL117" s="110"/>
      <c r="BM117" s="109"/>
      <c r="BN117" s="109"/>
      <c r="BO117" s="109"/>
      <c r="BP117" s="109"/>
      <c r="BQ117" s="104"/>
      <c r="BR117" s="104"/>
      <c r="BS117" s="109"/>
      <c r="BT117" s="104"/>
      <c r="BU117" s="109"/>
      <c r="BV117" s="109"/>
      <c r="BW117" s="109"/>
      <c r="BX117" s="109"/>
      <c r="BY117" s="109"/>
      <c r="BZ117" s="109"/>
      <c r="CA117" s="109"/>
      <c r="CB117" s="188"/>
      <c r="CC117" s="112"/>
      <c r="CD117" s="111"/>
      <c r="CE117" s="111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</row>
    <row r="118" spans="1:103" s="114" customFormat="1" ht="59.25" customHeight="1">
      <c r="A118" s="171" t="s">
        <v>686</v>
      </c>
      <c r="B118" s="103" t="s">
        <v>480</v>
      </c>
      <c r="C118" s="104" t="s">
        <v>694</v>
      </c>
      <c r="D118" s="172" t="s">
        <v>695</v>
      </c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87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4"/>
      <c r="AS118" s="104"/>
      <c r="AT118" s="108"/>
      <c r="AU118" s="104"/>
      <c r="AV118" s="104"/>
      <c r="AW118" s="104"/>
      <c r="AX118" s="109"/>
      <c r="AY118" s="108"/>
      <c r="AZ118" s="104"/>
      <c r="BA118" s="104"/>
      <c r="BB118" s="104"/>
      <c r="BC118" s="104"/>
      <c r="BD118" s="108"/>
      <c r="BE118" s="108" t="s">
        <v>911</v>
      </c>
      <c r="BF118" s="108" t="s">
        <v>473</v>
      </c>
      <c r="BG118" s="108" t="s">
        <v>827</v>
      </c>
      <c r="BH118" s="108" t="s">
        <v>814</v>
      </c>
      <c r="BI118" s="178" t="s">
        <v>797</v>
      </c>
      <c r="BJ118" s="108" t="s">
        <v>780</v>
      </c>
      <c r="BK118" s="108" t="s">
        <v>769</v>
      </c>
      <c r="BL118" s="110" t="s">
        <v>719</v>
      </c>
      <c r="BM118" s="108" t="s">
        <v>710</v>
      </c>
      <c r="BN118" s="108" t="s">
        <v>734</v>
      </c>
      <c r="BO118" s="201"/>
      <c r="BP118" s="109"/>
      <c r="BQ118" s="104"/>
      <c r="BR118" s="104"/>
      <c r="BS118" s="109"/>
      <c r="BT118" s="104"/>
      <c r="BU118" s="109"/>
      <c r="BV118" s="109"/>
      <c r="BW118" s="109"/>
      <c r="BX118" s="109"/>
      <c r="BY118" s="109"/>
      <c r="BZ118" s="109"/>
      <c r="CA118" s="109"/>
      <c r="CB118" s="188"/>
      <c r="CC118" s="112"/>
      <c r="CD118" s="111"/>
      <c r="CE118" s="111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</row>
    <row r="119" spans="1:103" s="114" customFormat="1" ht="48.75" customHeight="1">
      <c r="A119" s="171" t="s">
        <v>826</v>
      </c>
      <c r="B119" s="103" t="s">
        <v>867</v>
      </c>
      <c r="C119" s="104" t="s">
        <v>866</v>
      </c>
      <c r="D119" s="172" t="s">
        <v>892</v>
      </c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87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4"/>
      <c r="AS119" s="104"/>
      <c r="AT119" s="108"/>
      <c r="AU119" s="104"/>
      <c r="AV119" s="104"/>
      <c r="AW119" s="104"/>
      <c r="AX119" s="109"/>
      <c r="AY119" s="108"/>
      <c r="AZ119" s="104"/>
      <c r="BA119" s="104"/>
      <c r="BB119" s="104"/>
      <c r="BC119" s="104"/>
      <c r="BD119" s="104"/>
      <c r="BE119" s="104"/>
      <c r="BF119" s="108" t="s">
        <v>510</v>
      </c>
      <c r="BG119" s="108" t="s">
        <v>478</v>
      </c>
      <c r="BH119" s="109"/>
      <c r="BI119" s="109"/>
      <c r="BJ119" s="104"/>
      <c r="BK119" s="104"/>
      <c r="BL119" s="110"/>
      <c r="BM119" s="109"/>
      <c r="BN119" s="109"/>
      <c r="BO119" s="109"/>
      <c r="BP119" s="109"/>
      <c r="BQ119" s="104"/>
      <c r="BR119" s="104"/>
      <c r="BS119" s="109"/>
      <c r="BT119" s="104"/>
      <c r="BU119" s="109"/>
      <c r="BV119" s="109"/>
      <c r="BW119" s="109"/>
      <c r="BX119" s="109"/>
      <c r="BY119" s="109"/>
      <c r="BZ119" s="109"/>
      <c r="CA119" s="109"/>
      <c r="CB119" s="188"/>
      <c r="CC119" s="112"/>
      <c r="CD119" s="111"/>
      <c r="CE119" s="111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</row>
    <row r="120" spans="1:103" s="167" customFormat="1" ht="51">
      <c r="A120" s="189" t="s">
        <v>727</v>
      </c>
      <c r="B120" s="145" t="s">
        <v>434</v>
      </c>
      <c r="C120" s="146" t="s">
        <v>731</v>
      </c>
      <c r="D120" s="190" t="s">
        <v>760</v>
      </c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91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6"/>
      <c r="AS120" s="146"/>
      <c r="AT120" s="149"/>
      <c r="AU120" s="146"/>
      <c r="AV120" s="146"/>
      <c r="AW120" s="146"/>
      <c r="AX120" s="168"/>
      <c r="AY120" s="149"/>
      <c r="AZ120" s="146"/>
      <c r="BA120" s="146"/>
      <c r="BB120" s="146"/>
      <c r="BC120" s="146"/>
      <c r="BD120" s="146"/>
      <c r="BE120" s="146"/>
      <c r="BF120" s="149"/>
      <c r="BG120" s="149" t="s">
        <v>830</v>
      </c>
      <c r="BH120" s="149" t="s">
        <v>820</v>
      </c>
      <c r="BI120" s="149" t="s">
        <v>796</v>
      </c>
      <c r="BJ120" s="149" t="s">
        <v>777</v>
      </c>
      <c r="BK120" s="149" t="s">
        <v>765</v>
      </c>
      <c r="BL120" s="150"/>
      <c r="BM120" s="168"/>
      <c r="BN120" s="168"/>
      <c r="BO120" s="168"/>
      <c r="BP120" s="168"/>
      <c r="BQ120" s="146"/>
      <c r="BR120" s="146"/>
      <c r="BS120" s="168"/>
      <c r="BT120" s="146"/>
      <c r="BU120" s="168"/>
      <c r="BV120" s="168"/>
      <c r="BW120" s="168"/>
      <c r="BX120" s="168"/>
      <c r="BY120" s="168"/>
      <c r="BZ120" s="168"/>
      <c r="CA120" s="168"/>
      <c r="CB120" s="203"/>
      <c r="CC120" s="151"/>
      <c r="CD120" s="169"/>
      <c r="CE120" s="169"/>
      <c r="CF120" s="170"/>
      <c r="CG120" s="170"/>
      <c r="CH120" s="170"/>
      <c r="CI120" s="170"/>
      <c r="CJ120" s="170"/>
      <c r="CK120" s="170"/>
      <c r="CL120" s="170"/>
      <c r="CM120" s="170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</row>
    <row r="121" spans="1:103" s="114" customFormat="1" ht="51">
      <c r="A121" s="171" t="s">
        <v>727</v>
      </c>
      <c r="B121" s="103" t="s">
        <v>434</v>
      </c>
      <c r="C121" s="104" t="s">
        <v>766</v>
      </c>
      <c r="D121" s="172" t="s">
        <v>864</v>
      </c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87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4"/>
      <c r="AS121" s="104"/>
      <c r="AT121" s="108"/>
      <c r="AU121" s="104"/>
      <c r="AV121" s="104"/>
      <c r="AW121" s="104"/>
      <c r="AX121" s="109"/>
      <c r="AY121" s="108"/>
      <c r="AZ121" s="104"/>
      <c r="BA121" s="104"/>
      <c r="BB121" s="104"/>
      <c r="BC121" s="104"/>
      <c r="BD121" s="104"/>
      <c r="BE121" s="104"/>
      <c r="BF121" s="108"/>
      <c r="BG121" s="104" t="s">
        <v>510</v>
      </c>
      <c r="BH121" s="108" t="s">
        <v>813</v>
      </c>
      <c r="BI121" s="188" t="s">
        <v>789</v>
      </c>
      <c r="BJ121" s="108" t="s">
        <v>778</v>
      </c>
      <c r="BK121" s="108" t="s">
        <v>767</v>
      </c>
      <c r="BL121" s="110"/>
      <c r="BM121" s="109"/>
      <c r="BN121" s="109"/>
      <c r="BO121" s="109"/>
      <c r="BP121" s="109"/>
      <c r="BQ121" s="104"/>
      <c r="BR121" s="104"/>
      <c r="BS121" s="109"/>
      <c r="BT121" s="104"/>
      <c r="BU121" s="109"/>
      <c r="BV121" s="109"/>
      <c r="BW121" s="109"/>
      <c r="BX121" s="109"/>
      <c r="BY121" s="109"/>
      <c r="BZ121" s="109"/>
      <c r="CA121" s="109"/>
      <c r="CB121" s="188"/>
      <c r="CC121" s="112"/>
      <c r="CD121" s="111"/>
      <c r="CE121" s="111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</row>
    <row r="122" spans="1:103" s="161" customFormat="1" ht="60.75" customHeight="1">
      <c r="A122" s="204" t="s">
        <v>437</v>
      </c>
      <c r="B122" s="103" t="s">
        <v>441</v>
      </c>
      <c r="C122" s="104" t="s">
        <v>450</v>
      </c>
      <c r="D122" s="172" t="s">
        <v>508</v>
      </c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87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 t="s">
        <v>788</v>
      </c>
      <c r="BJ122" s="108" t="s">
        <v>784</v>
      </c>
      <c r="BK122" s="108" t="s">
        <v>771</v>
      </c>
      <c r="BL122" s="110" t="s">
        <v>741</v>
      </c>
      <c r="BM122" s="108" t="s">
        <v>709</v>
      </c>
      <c r="BN122" s="108" t="s">
        <v>473</v>
      </c>
      <c r="BO122" s="108" t="s">
        <v>687</v>
      </c>
      <c r="BP122" s="108" t="s">
        <v>669</v>
      </c>
      <c r="BQ122" s="176" t="s">
        <v>658</v>
      </c>
      <c r="BR122" s="108" t="s">
        <v>647</v>
      </c>
      <c r="BS122" s="108" t="s">
        <v>636</v>
      </c>
      <c r="BT122" s="108"/>
      <c r="BU122" s="108" t="s">
        <v>510</v>
      </c>
      <c r="BV122" s="108" t="s">
        <v>600</v>
      </c>
      <c r="BW122" s="108" t="s">
        <v>742</v>
      </c>
      <c r="BX122" s="108" t="s">
        <v>576</v>
      </c>
      <c r="BY122" s="108" t="s">
        <v>743</v>
      </c>
      <c r="BZ122" s="108" t="s">
        <v>534</v>
      </c>
      <c r="CA122" s="108" t="s">
        <v>744</v>
      </c>
      <c r="CB122" s="108" t="s">
        <v>515</v>
      </c>
      <c r="CC122" s="200" t="s">
        <v>471</v>
      </c>
      <c r="CD122" s="200" t="s">
        <v>466</v>
      </c>
      <c r="CE122" s="200" t="s">
        <v>463</v>
      </c>
      <c r="CF122" s="200"/>
      <c r="CG122" s="200"/>
      <c r="CH122" s="200"/>
      <c r="CI122" s="200"/>
      <c r="CJ122" s="200"/>
      <c r="CK122" s="200"/>
      <c r="CL122" s="200"/>
      <c r="CM122" s="200"/>
      <c r="CN122" s="200"/>
      <c r="CO122" s="200"/>
      <c r="CP122" s="200"/>
      <c r="CQ122" s="200"/>
      <c r="CR122" s="200"/>
      <c r="CS122" s="200"/>
      <c r="CT122" s="200"/>
      <c r="CU122" s="200"/>
      <c r="CV122" s="200"/>
      <c r="CW122" s="200"/>
      <c r="CX122" s="200"/>
      <c r="CY122" s="200"/>
    </row>
    <row r="123" spans="1:103" s="114" customFormat="1" ht="59.25" customHeight="1">
      <c r="A123" s="171" t="s">
        <v>581</v>
      </c>
      <c r="B123" s="103" t="s">
        <v>430</v>
      </c>
      <c r="C123" s="104" t="s">
        <v>594</v>
      </c>
      <c r="D123" s="172" t="s">
        <v>595</v>
      </c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87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4"/>
      <c r="AS123" s="104"/>
      <c r="AT123" s="108"/>
      <c r="AU123" s="104"/>
      <c r="AV123" s="104"/>
      <c r="AW123" s="104"/>
      <c r="AX123" s="109"/>
      <c r="AY123" s="108"/>
      <c r="AZ123" s="104"/>
      <c r="BA123" s="104"/>
      <c r="BB123" s="104"/>
      <c r="BC123" s="104"/>
      <c r="BD123" s="104"/>
      <c r="BE123" s="104"/>
      <c r="BF123" s="108"/>
      <c r="BG123" s="104"/>
      <c r="BH123" s="109"/>
      <c r="BI123" s="188" t="s">
        <v>800</v>
      </c>
      <c r="BJ123" s="108" t="s">
        <v>785</v>
      </c>
      <c r="BK123" s="108" t="s">
        <v>772</v>
      </c>
      <c r="BL123" s="110" t="s">
        <v>720</v>
      </c>
      <c r="BM123" s="108" t="s">
        <v>707</v>
      </c>
      <c r="BN123" s="108" t="s">
        <v>706</v>
      </c>
      <c r="BO123" s="108" t="s">
        <v>689</v>
      </c>
      <c r="BP123" s="108" t="s">
        <v>203</v>
      </c>
      <c r="BQ123" s="178" t="s">
        <v>660</v>
      </c>
      <c r="BR123" s="108" t="s">
        <v>650</v>
      </c>
      <c r="BS123" s="214" t="s">
        <v>637</v>
      </c>
      <c r="BT123" s="104" t="s">
        <v>473</v>
      </c>
      <c r="BU123" s="108" t="s">
        <v>204</v>
      </c>
      <c r="BV123" s="108" t="s">
        <v>205</v>
      </c>
      <c r="BW123" s="188" t="s">
        <v>478</v>
      </c>
      <c r="BX123" s="109"/>
      <c r="BY123" s="109"/>
      <c r="BZ123" s="109"/>
      <c r="CA123" s="109"/>
      <c r="CB123" s="188"/>
      <c r="CC123" s="112"/>
      <c r="CD123" s="111"/>
      <c r="CE123" s="111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</row>
    <row r="124" spans="1:103" s="114" customFormat="1" ht="52.5" customHeight="1">
      <c r="A124" s="171" t="s">
        <v>727</v>
      </c>
      <c r="B124" s="103" t="s">
        <v>434</v>
      </c>
      <c r="C124" s="104" t="s">
        <v>730</v>
      </c>
      <c r="D124" s="172" t="s">
        <v>791</v>
      </c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87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4"/>
      <c r="AS124" s="104"/>
      <c r="AT124" s="108"/>
      <c r="AU124" s="104"/>
      <c r="AV124" s="104"/>
      <c r="AW124" s="104"/>
      <c r="AX124" s="109"/>
      <c r="AY124" s="108"/>
      <c r="AZ124" s="104"/>
      <c r="BA124" s="104"/>
      <c r="BB124" s="104"/>
      <c r="BC124" s="104"/>
      <c r="BD124" s="104"/>
      <c r="BE124" s="104"/>
      <c r="BF124" s="108"/>
      <c r="BG124" s="104"/>
      <c r="BH124" s="109"/>
      <c r="BI124" s="109" t="s">
        <v>510</v>
      </c>
      <c r="BJ124" s="108" t="s">
        <v>793</v>
      </c>
      <c r="BK124" s="108" t="s">
        <v>792</v>
      </c>
      <c r="BL124" s="110"/>
      <c r="BM124" s="109"/>
      <c r="BN124" s="109"/>
      <c r="BO124" s="109"/>
      <c r="BP124" s="109"/>
      <c r="BQ124" s="104"/>
      <c r="BR124" s="104"/>
      <c r="BS124" s="109"/>
      <c r="BT124" s="104"/>
      <c r="BU124" s="109"/>
      <c r="BV124" s="109"/>
      <c r="BW124" s="109"/>
      <c r="BX124" s="109"/>
      <c r="BY124" s="109"/>
      <c r="BZ124" s="109"/>
      <c r="CA124" s="109"/>
      <c r="CB124" s="188"/>
      <c r="CC124" s="112"/>
      <c r="CD124" s="111"/>
      <c r="CE124" s="111"/>
      <c r="CF124" s="113"/>
      <c r="CG124" s="113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</row>
    <row r="125" spans="1:103" s="114" customFormat="1" ht="43.5" customHeight="1">
      <c r="A125" s="171" t="s">
        <v>624</v>
      </c>
      <c r="B125" s="103" t="s">
        <v>434</v>
      </c>
      <c r="C125" s="104" t="s">
        <v>625</v>
      </c>
      <c r="D125" s="172" t="s">
        <v>745</v>
      </c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87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8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88"/>
      <c r="BI125" s="188"/>
      <c r="BJ125" s="108" t="s">
        <v>746</v>
      </c>
      <c r="BK125" s="108" t="s">
        <v>746</v>
      </c>
      <c r="BL125" s="110" t="s">
        <v>473</v>
      </c>
      <c r="BM125" s="188" t="s">
        <v>708</v>
      </c>
      <c r="BN125" s="188" t="s">
        <v>656</v>
      </c>
      <c r="BO125" s="108" t="s">
        <v>747</v>
      </c>
      <c r="BP125" s="188" t="s">
        <v>748</v>
      </c>
      <c r="BQ125" s="178" t="s">
        <v>656</v>
      </c>
      <c r="BR125" s="108" t="s">
        <v>749</v>
      </c>
      <c r="BS125" s="188" t="s">
        <v>641</v>
      </c>
      <c r="BT125" s="108" t="s">
        <v>478</v>
      </c>
      <c r="BU125" s="188"/>
      <c r="BV125" s="188"/>
      <c r="BW125" s="188"/>
      <c r="BX125" s="188"/>
      <c r="BY125" s="188"/>
      <c r="BZ125" s="188"/>
      <c r="CA125" s="188"/>
      <c r="CB125" s="188"/>
      <c r="CC125" s="200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</row>
    <row r="126" spans="1:103" s="114" customFormat="1" ht="42.75" customHeight="1">
      <c r="A126" s="171" t="s">
        <v>702</v>
      </c>
      <c r="B126" s="103" t="s">
        <v>434</v>
      </c>
      <c r="C126" s="104" t="s">
        <v>699</v>
      </c>
      <c r="D126" s="172" t="s">
        <v>700</v>
      </c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87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4"/>
      <c r="AS126" s="104"/>
      <c r="AT126" s="108"/>
      <c r="AU126" s="104"/>
      <c r="AV126" s="104"/>
      <c r="AW126" s="104"/>
      <c r="AX126" s="109"/>
      <c r="AY126" s="108"/>
      <c r="AZ126" s="104"/>
      <c r="BA126" s="104"/>
      <c r="BB126" s="104"/>
      <c r="BC126" s="104"/>
      <c r="BD126" s="104"/>
      <c r="BE126" s="104"/>
      <c r="BF126" s="108"/>
      <c r="BG126" s="104"/>
      <c r="BH126" s="109"/>
      <c r="BI126" s="109"/>
      <c r="BJ126" s="104"/>
      <c r="BK126" s="104"/>
      <c r="BL126" s="110" t="s">
        <v>724</v>
      </c>
      <c r="BM126" s="108" t="s">
        <v>711</v>
      </c>
      <c r="BN126" s="108" t="s">
        <v>701</v>
      </c>
      <c r="BO126" s="109"/>
      <c r="BP126" s="109"/>
      <c r="BQ126" s="104"/>
      <c r="BR126" s="104"/>
      <c r="BS126" s="109"/>
      <c r="BT126" s="104"/>
      <c r="BU126" s="109"/>
      <c r="BV126" s="109"/>
      <c r="BW126" s="109"/>
      <c r="BX126" s="109"/>
      <c r="BY126" s="109"/>
      <c r="BZ126" s="109"/>
      <c r="CA126" s="109"/>
      <c r="CB126" s="188"/>
      <c r="CC126" s="112"/>
      <c r="CD126" s="111"/>
      <c r="CE126" s="111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</row>
    <row r="127" spans="1:103" s="114" customFormat="1" ht="96" customHeight="1">
      <c r="A127" s="171" t="s">
        <v>705</v>
      </c>
      <c r="B127" s="103" t="s">
        <v>434</v>
      </c>
      <c r="C127" s="104" t="s">
        <v>704</v>
      </c>
      <c r="D127" s="172" t="s">
        <v>703</v>
      </c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87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4"/>
      <c r="AS127" s="104"/>
      <c r="AT127" s="108"/>
      <c r="AU127" s="104"/>
      <c r="AV127" s="104"/>
      <c r="AW127" s="104"/>
      <c r="AX127" s="109"/>
      <c r="AY127" s="108"/>
      <c r="AZ127" s="104"/>
      <c r="BA127" s="104"/>
      <c r="BB127" s="104"/>
      <c r="BC127" s="104"/>
      <c r="BD127" s="104"/>
      <c r="BE127" s="104"/>
      <c r="BF127" s="108"/>
      <c r="BG127" s="104"/>
      <c r="BH127" s="109"/>
      <c r="BI127" s="109"/>
      <c r="BJ127" s="108" t="s">
        <v>510</v>
      </c>
      <c r="BK127" s="108" t="s">
        <v>510</v>
      </c>
      <c r="BL127" s="110" t="s">
        <v>716</v>
      </c>
      <c r="BM127" s="215" t="s">
        <v>712</v>
      </c>
      <c r="BN127" s="109"/>
      <c r="BO127" s="109"/>
      <c r="BP127" s="109"/>
      <c r="BQ127" s="104"/>
      <c r="BR127" s="104"/>
      <c r="BS127" s="109"/>
      <c r="BT127" s="104"/>
      <c r="BU127" s="109"/>
      <c r="BV127" s="109"/>
      <c r="BW127" s="109"/>
      <c r="BX127" s="109"/>
      <c r="BY127" s="109"/>
      <c r="BZ127" s="109"/>
      <c r="CA127" s="109"/>
      <c r="CB127" s="188"/>
      <c r="CC127" s="112"/>
      <c r="CD127" s="111"/>
      <c r="CE127" s="111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</row>
    <row r="128" spans="1:103" s="114" customFormat="1" ht="46.5" customHeight="1">
      <c r="A128" s="171" t="s">
        <v>671</v>
      </c>
      <c r="B128" s="103" t="s">
        <v>674</v>
      </c>
      <c r="C128" s="104" t="s">
        <v>672</v>
      </c>
      <c r="D128" s="172" t="s">
        <v>673</v>
      </c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87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8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88"/>
      <c r="BI128" s="188"/>
      <c r="BJ128" s="108"/>
      <c r="BK128" s="108"/>
      <c r="BL128" s="110"/>
      <c r="BM128" s="188"/>
      <c r="BN128" s="188"/>
      <c r="BO128" s="108" t="s">
        <v>510</v>
      </c>
      <c r="BP128" s="188" t="s">
        <v>679</v>
      </c>
      <c r="BQ128" s="108"/>
      <c r="BR128" s="108"/>
      <c r="BS128" s="188"/>
      <c r="BT128" s="108"/>
      <c r="BU128" s="188"/>
      <c r="BV128" s="188"/>
      <c r="BW128" s="188"/>
      <c r="BX128" s="188"/>
      <c r="BY128" s="188"/>
      <c r="BZ128" s="188"/>
      <c r="CA128" s="188"/>
      <c r="CB128" s="188"/>
      <c r="CC128" s="200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</row>
    <row r="129" spans="1:103" s="161" customFormat="1" ht="78" customHeight="1">
      <c r="A129" s="204" t="s">
        <v>432</v>
      </c>
      <c r="B129" s="103" t="s">
        <v>434</v>
      </c>
      <c r="C129" s="104" t="s">
        <v>605</v>
      </c>
      <c r="D129" s="172" t="s">
        <v>443</v>
      </c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87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10"/>
      <c r="BM129" s="108"/>
      <c r="BN129" s="108"/>
      <c r="BO129" s="108" t="s">
        <v>690</v>
      </c>
      <c r="BP129" s="108" t="s">
        <v>758</v>
      </c>
      <c r="BQ129" s="178" t="s">
        <v>661</v>
      </c>
      <c r="BR129" s="108" t="s">
        <v>652</v>
      </c>
      <c r="BS129" s="108" t="s">
        <v>638</v>
      </c>
      <c r="BT129" s="108" t="s">
        <v>628</v>
      </c>
      <c r="BU129" s="108" t="s">
        <v>619</v>
      </c>
      <c r="BV129" s="108" t="s">
        <v>206</v>
      </c>
      <c r="BW129" s="108" t="s">
        <v>473</v>
      </c>
      <c r="BX129" s="108" t="s">
        <v>577</v>
      </c>
      <c r="BY129" s="178" t="s">
        <v>578</v>
      </c>
      <c r="BZ129" s="108" t="s">
        <v>542</v>
      </c>
      <c r="CA129" s="108" t="s">
        <v>473</v>
      </c>
      <c r="CB129" s="108" t="s">
        <v>511</v>
      </c>
      <c r="CC129" s="200" t="s">
        <v>494</v>
      </c>
      <c r="CD129" s="200" t="s">
        <v>445</v>
      </c>
      <c r="CE129" s="200" t="s">
        <v>444</v>
      </c>
      <c r="CF129" s="200"/>
      <c r="CG129" s="200"/>
      <c r="CH129" s="200"/>
      <c r="CI129" s="200"/>
      <c r="CJ129" s="200"/>
      <c r="CK129" s="200"/>
      <c r="CL129" s="200"/>
      <c r="CM129" s="200"/>
      <c r="CN129" s="200"/>
      <c r="CO129" s="200"/>
      <c r="CP129" s="200"/>
      <c r="CQ129" s="200"/>
      <c r="CR129" s="200"/>
      <c r="CS129" s="200"/>
      <c r="CT129" s="200"/>
      <c r="CU129" s="200"/>
      <c r="CV129" s="200"/>
      <c r="CW129" s="200"/>
      <c r="CX129" s="200"/>
      <c r="CY129" s="200"/>
    </row>
    <row r="130" spans="1:103" s="114" customFormat="1" ht="77.25" customHeight="1">
      <c r="A130" s="171" t="s">
        <v>597</v>
      </c>
      <c r="B130" s="103" t="s">
        <v>439</v>
      </c>
      <c r="C130" s="104" t="s">
        <v>610</v>
      </c>
      <c r="D130" s="172" t="s">
        <v>599</v>
      </c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87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4"/>
      <c r="AS130" s="104"/>
      <c r="AT130" s="108"/>
      <c r="AU130" s="104"/>
      <c r="AV130" s="104"/>
      <c r="AW130" s="104"/>
      <c r="AX130" s="109"/>
      <c r="AY130" s="108"/>
      <c r="AZ130" s="104"/>
      <c r="BA130" s="104"/>
      <c r="BB130" s="104"/>
      <c r="BC130" s="104"/>
      <c r="BD130" s="104"/>
      <c r="BE130" s="104"/>
      <c r="BF130" s="108"/>
      <c r="BG130" s="104"/>
      <c r="BH130" s="109"/>
      <c r="BI130" s="109"/>
      <c r="BJ130" s="104"/>
      <c r="BK130" s="104"/>
      <c r="BL130" s="110"/>
      <c r="BM130" s="109"/>
      <c r="BN130" s="109"/>
      <c r="BO130" s="109"/>
      <c r="BP130" s="108" t="s">
        <v>680</v>
      </c>
      <c r="BQ130" s="108" t="s">
        <v>666</v>
      </c>
      <c r="BR130" s="108" t="s">
        <v>648</v>
      </c>
      <c r="BS130" s="214" t="s">
        <v>635</v>
      </c>
      <c r="BT130" s="108" t="s">
        <v>613</v>
      </c>
      <c r="BU130" s="108" t="s">
        <v>613</v>
      </c>
      <c r="BV130" s="108" t="s">
        <v>598</v>
      </c>
      <c r="BW130" s="109"/>
      <c r="BX130" s="109"/>
      <c r="BY130" s="109"/>
      <c r="BZ130" s="109"/>
      <c r="CA130" s="109"/>
      <c r="CB130" s="188"/>
      <c r="CC130" s="112"/>
      <c r="CD130" s="111"/>
      <c r="CE130" s="111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</row>
    <row r="131" spans="1:103" s="114" customFormat="1" ht="102" customHeight="1">
      <c r="A131" s="171" t="s">
        <v>475</v>
      </c>
      <c r="B131" s="103" t="s">
        <v>439</v>
      </c>
      <c r="C131" s="104" t="s">
        <v>489</v>
      </c>
      <c r="D131" s="172" t="s">
        <v>632</v>
      </c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87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4"/>
      <c r="AS131" s="104"/>
      <c r="AT131" s="108"/>
      <c r="AU131" s="104"/>
      <c r="AV131" s="104"/>
      <c r="AW131" s="104"/>
      <c r="AX131" s="109"/>
      <c r="AY131" s="108"/>
      <c r="AZ131" s="104"/>
      <c r="BA131" s="104"/>
      <c r="BB131" s="104"/>
      <c r="BC131" s="104"/>
      <c r="BD131" s="104"/>
      <c r="BE131" s="104"/>
      <c r="BF131" s="108"/>
      <c r="BG131" s="104"/>
      <c r="BH131" s="109"/>
      <c r="BI131" s="109"/>
      <c r="BJ131" s="104"/>
      <c r="BK131" s="104"/>
      <c r="BL131" s="110"/>
      <c r="BM131" s="109"/>
      <c r="BN131" s="109"/>
      <c r="BO131" s="109"/>
      <c r="BP131" s="188" t="s">
        <v>683</v>
      </c>
      <c r="BQ131" s="178" t="s">
        <v>682</v>
      </c>
      <c r="BR131" s="108" t="s">
        <v>651</v>
      </c>
      <c r="BS131" s="108" t="s">
        <v>207</v>
      </c>
      <c r="BT131" s="108" t="s">
        <v>626</v>
      </c>
      <c r="BU131" s="188" t="s">
        <v>607</v>
      </c>
      <c r="BV131" s="188" t="s">
        <v>607</v>
      </c>
      <c r="BW131" s="109" t="s">
        <v>473</v>
      </c>
      <c r="BX131" s="108" t="s">
        <v>573</v>
      </c>
      <c r="BY131" s="108" t="s">
        <v>561</v>
      </c>
      <c r="BZ131" s="108" t="s">
        <v>539</v>
      </c>
      <c r="CA131" s="109" t="s">
        <v>473</v>
      </c>
      <c r="CB131" s="108" t="s">
        <v>527</v>
      </c>
      <c r="CC131" s="200" t="s">
        <v>478</v>
      </c>
      <c r="CD131" s="111"/>
      <c r="CE131" s="111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</row>
    <row r="132" spans="1:103" s="114" customFormat="1" ht="77.25" customHeight="1">
      <c r="A132" s="171" t="s">
        <v>597</v>
      </c>
      <c r="B132" s="103" t="s">
        <v>434</v>
      </c>
      <c r="C132" s="104" t="s">
        <v>617</v>
      </c>
      <c r="D132" s="172" t="s">
        <v>596</v>
      </c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87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4"/>
      <c r="AS132" s="104"/>
      <c r="AT132" s="108"/>
      <c r="AU132" s="104"/>
      <c r="AV132" s="104"/>
      <c r="AW132" s="104"/>
      <c r="AX132" s="109"/>
      <c r="AY132" s="108"/>
      <c r="AZ132" s="104"/>
      <c r="BA132" s="104"/>
      <c r="BB132" s="104"/>
      <c r="BC132" s="104"/>
      <c r="BD132" s="104"/>
      <c r="BE132" s="104"/>
      <c r="BF132" s="108"/>
      <c r="BG132" s="104"/>
      <c r="BH132" s="109"/>
      <c r="BI132" s="109"/>
      <c r="BJ132" s="104" t="s">
        <v>729</v>
      </c>
      <c r="BK132" s="104" t="s">
        <v>729</v>
      </c>
      <c r="BL132" s="110"/>
      <c r="BM132" s="109"/>
      <c r="BN132" s="109"/>
      <c r="BO132" s="109"/>
      <c r="BP132" s="109"/>
      <c r="BQ132" s="108" t="s">
        <v>659</v>
      </c>
      <c r="BR132" s="108" t="s">
        <v>649</v>
      </c>
      <c r="BS132" s="108" t="s">
        <v>642</v>
      </c>
      <c r="BT132" s="108" t="s">
        <v>623</v>
      </c>
      <c r="BU132" s="108" t="s">
        <v>615</v>
      </c>
      <c r="BV132" s="108" t="s">
        <v>611</v>
      </c>
      <c r="BW132" s="109"/>
      <c r="BX132" s="109"/>
      <c r="BY132" s="109"/>
      <c r="BZ132" s="109"/>
      <c r="CA132" s="109"/>
      <c r="CB132" s="188"/>
      <c r="CC132" s="112"/>
      <c r="CD132" s="111"/>
      <c r="CE132" s="111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</row>
    <row r="133" spans="1:103" s="114" customFormat="1" ht="76.5" customHeight="1">
      <c r="A133" s="171" t="s">
        <v>566</v>
      </c>
      <c r="B133" s="103" t="s">
        <v>434</v>
      </c>
      <c r="C133" s="104" t="s">
        <v>567</v>
      </c>
      <c r="D133" s="172" t="s">
        <v>568</v>
      </c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87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8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88"/>
      <c r="BI133" s="188"/>
      <c r="BJ133" s="108"/>
      <c r="BK133" s="108"/>
      <c r="BL133" s="110"/>
      <c r="BM133" s="188"/>
      <c r="BN133" s="188"/>
      <c r="BO133" s="188"/>
      <c r="BP133" s="188"/>
      <c r="BQ133" s="108"/>
      <c r="BR133" s="188"/>
      <c r="BS133" s="188"/>
      <c r="BT133" s="108" t="s">
        <v>631</v>
      </c>
      <c r="BU133" s="108" t="s">
        <v>614</v>
      </c>
      <c r="BV133" s="188" t="s">
        <v>606</v>
      </c>
      <c r="BW133" s="188" t="s">
        <v>473</v>
      </c>
      <c r="BX133" s="188" t="s">
        <v>478</v>
      </c>
      <c r="BY133" s="188"/>
      <c r="BZ133" s="188"/>
      <c r="CA133" s="188"/>
      <c r="CB133" s="188"/>
      <c r="CC133" s="200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</row>
    <row r="134" spans="1:103" s="114" customFormat="1" ht="54" customHeight="1">
      <c r="A134" s="171" t="s">
        <v>475</v>
      </c>
      <c r="B134" s="103" t="s">
        <v>434</v>
      </c>
      <c r="C134" s="104" t="s">
        <v>479</v>
      </c>
      <c r="D134" s="172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87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4"/>
      <c r="AS134" s="104"/>
      <c r="AT134" s="108"/>
      <c r="AU134" s="104"/>
      <c r="AV134" s="104"/>
      <c r="AW134" s="104"/>
      <c r="AX134" s="109"/>
      <c r="AY134" s="108"/>
      <c r="AZ134" s="104"/>
      <c r="BA134" s="104"/>
      <c r="BB134" s="104"/>
      <c r="BC134" s="104"/>
      <c r="BD134" s="104"/>
      <c r="BE134" s="104"/>
      <c r="BF134" s="108"/>
      <c r="BG134" s="104"/>
      <c r="BH134" s="109"/>
      <c r="BI134" s="109"/>
      <c r="BJ134" s="104"/>
      <c r="BK134" s="104"/>
      <c r="BL134" s="110"/>
      <c r="BM134" s="109"/>
      <c r="BN134" s="109"/>
      <c r="BO134" s="109"/>
      <c r="BP134" s="109"/>
      <c r="BQ134" s="104"/>
      <c r="BR134" s="109"/>
      <c r="BS134" s="109"/>
      <c r="BT134" s="108" t="s">
        <v>627</v>
      </c>
      <c r="BU134" s="109" t="s">
        <v>473</v>
      </c>
      <c r="BV134" s="109" t="s">
        <v>473</v>
      </c>
      <c r="BW134" s="109" t="s">
        <v>473</v>
      </c>
      <c r="BX134" s="108" t="s">
        <v>574</v>
      </c>
      <c r="BY134" s="188" t="s">
        <v>547</v>
      </c>
      <c r="BZ134" s="108" t="s">
        <v>537</v>
      </c>
      <c r="CA134" s="201" t="s">
        <v>525</v>
      </c>
      <c r="CB134" s="188" t="s">
        <v>518</v>
      </c>
      <c r="CC134" s="200" t="s">
        <v>478</v>
      </c>
      <c r="CD134" s="111"/>
      <c r="CE134" s="111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</row>
    <row r="135" spans="1:103" s="114" customFormat="1" ht="55.5" customHeight="1">
      <c r="A135" s="171" t="s">
        <v>597</v>
      </c>
      <c r="B135" s="103" t="s">
        <v>434</v>
      </c>
      <c r="C135" s="104" t="s">
        <v>591</v>
      </c>
      <c r="D135" s="172" t="s">
        <v>603</v>
      </c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87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4"/>
      <c r="AS135" s="104"/>
      <c r="AT135" s="108"/>
      <c r="AU135" s="104"/>
      <c r="AV135" s="104"/>
      <c r="AW135" s="104"/>
      <c r="AX135" s="109"/>
      <c r="AY135" s="108"/>
      <c r="AZ135" s="104"/>
      <c r="BA135" s="104"/>
      <c r="BB135" s="104"/>
      <c r="BC135" s="104"/>
      <c r="BD135" s="104"/>
      <c r="BE135" s="104"/>
      <c r="BF135" s="108"/>
      <c r="BG135" s="104"/>
      <c r="BH135" s="109"/>
      <c r="BI135" s="109"/>
      <c r="BJ135" s="104"/>
      <c r="BK135" s="104"/>
      <c r="BL135" s="110"/>
      <c r="BM135" s="109"/>
      <c r="BN135" s="109"/>
      <c r="BO135" s="109"/>
      <c r="BP135" s="109"/>
      <c r="BQ135" s="104"/>
      <c r="BR135" s="109"/>
      <c r="BS135" s="109"/>
      <c r="BT135" s="108" t="s">
        <v>510</v>
      </c>
      <c r="BU135" s="188" t="s">
        <v>612</v>
      </c>
      <c r="BV135" s="108" t="s">
        <v>608</v>
      </c>
      <c r="BW135" s="109"/>
      <c r="BX135" s="109"/>
      <c r="BY135" s="109"/>
      <c r="BZ135" s="109"/>
      <c r="CA135" s="109"/>
      <c r="CB135" s="188"/>
      <c r="CC135" s="112"/>
      <c r="CD135" s="111"/>
      <c r="CE135" s="111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</row>
    <row r="136" spans="1:103" s="167" customFormat="1" ht="40.5" customHeight="1">
      <c r="A136" s="171" t="s">
        <v>570</v>
      </c>
      <c r="B136" s="145" t="s">
        <v>434</v>
      </c>
      <c r="C136" s="146" t="s">
        <v>571</v>
      </c>
      <c r="D136" s="190" t="s">
        <v>572</v>
      </c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91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6"/>
      <c r="AS136" s="146"/>
      <c r="AT136" s="149"/>
      <c r="AU136" s="146"/>
      <c r="AV136" s="146"/>
      <c r="AW136" s="146"/>
      <c r="AX136" s="168"/>
      <c r="AY136" s="149"/>
      <c r="AZ136" s="146"/>
      <c r="BA136" s="146"/>
      <c r="BB136" s="146"/>
      <c r="BC136" s="146"/>
      <c r="BD136" s="146"/>
      <c r="BE136" s="146"/>
      <c r="BF136" s="149"/>
      <c r="BG136" s="146"/>
      <c r="BH136" s="168"/>
      <c r="BI136" s="168"/>
      <c r="BJ136" s="146"/>
      <c r="BK136" s="146"/>
      <c r="BL136" s="150"/>
      <c r="BM136" s="168"/>
      <c r="BN136" s="168"/>
      <c r="BO136" s="168"/>
      <c r="BP136" s="168"/>
      <c r="BQ136" s="146"/>
      <c r="BR136" s="168"/>
      <c r="BS136" s="168"/>
      <c r="BT136" s="146"/>
      <c r="BU136" s="203" t="s">
        <v>510</v>
      </c>
      <c r="BV136" s="203" t="s">
        <v>590</v>
      </c>
      <c r="BW136" s="168" t="s">
        <v>473</v>
      </c>
      <c r="BX136" s="203" t="s">
        <v>478</v>
      </c>
      <c r="BY136" s="168"/>
      <c r="BZ136" s="168"/>
      <c r="CA136" s="168"/>
      <c r="CB136" s="203"/>
      <c r="CC136" s="151"/>
      <c r="CD136" s="169"/>
      <c r="CE136" s="169"/>
      <c r="CF136" s="170"/>
      <c r="CG136" s="170"/>
      <c r="CH136" s="170"/>
      <c r="CI136" s="170"/>
      <c r="CJ136" s="170"/>
      <c r="CK136" s="170"/>
      <c r="CL136" s="170"/>
      <c r="CM136" s="170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</row>
    <row r="137" spans="1:103" s="114" customFormat="1" ht="39" customHeight="1">
      <c r="A137" s="171" t="s">
        <v>597</v>
      </c>
      <c r="B137" s="103" t="s">
        <v>434</v>
      </c>
      <c r="C137" s="104" t="s">
        <v>609</v>
      </c>
      <c r="D137" s="172" t="s">
        <v>604</v>
      </c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87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4"/>
      <c r="AS137" s="104"/>
      <c r="AT137" s="108"/>
      <c r="AU137" s="104"/>
      <c r="AV137" s="104"/>
      <c r="AW137" s="104"/>
      <c r="AX137" s="109"/>
      <c r="AY137" s="108"/>
      <c r="AZ137" s="104"/>
      <c r="BA137" s="104"/>
      <c r="BB137" s="104"/>
      <c r="BC137" s="104"/>
      <c r="BD137" s="104"/>
      <c r="BE137" s="104"/>
      <c r="BF137" s="108"/>
      <c r="BG137" s="104"/>
      <c r="BH137" s="109"/>
      <c r="BI137" s="109"/>
      <c r="BJ137" s="104"/>
      <c r="BK137" s="104"/>
      <c r="BL137" s="110"/>
      <c r="BM137" s="109"/>
      <c r="BN137" s="109"/>
      <c r="BO137" s="109"/>
      <c r="BP137" s="109"/>
      <c r="BQ137" s="104"/>
      <c r="BR137" s="109"/>
      <c r="BS137" s="109"/>
      <c r="BT137" s="104"/>
      <c r="BU137" s="188" t="s">
        <v>510</v>
      </c>
      <c r="BV137" s="188" t="s">
        <v>478</v>
      </c>
      <c r="BW137" s="109"/>
      <c r="BX137" s="109"/>
      <c r="BY137" s="109"/>
      <c r="BZ137" s="109"/>
      <c r="CA137" s="109"/>
      <c r="CB137" s="188"/>
      <c r="CC137" s="112"/>
      <c r="CD137" s="111"/>
      <c r="CE137" s="111"/>
      <c r="CF137" s="113"/>
      <c r="CG137" s="113"/>
      <c r="CH137" s="113"/>
      <c r="CI137" s="113"/>
      <c r="CJ137" s="113"/>
      <c r="CK137" s="113"/>
      <c r="CL137" s="113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</row>
    <row r="138" spans="1:103" s="114" customFormat="1" ht="54" customHeight="1">
      <c r="A138" s="171" t="s">
        <v>581</v>
      </c>
      <c r="B138" s="103" t="s">
        <v>439</v>
      </c>
      <c r="C138" s="104" t="s">
        <v>583</v>
      </c>
      <c r="D138" s="172" t="s">
        <v>586</v>
      </c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87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4"/>
      <c r="AS138" s="104"/>
      <c r="AT138" s="108"/>
      <c r="AU138" s="104"/>
      <c r="AV138" s="104"/>
      <c r="AW138" s="104"/>
      <c r="AX138" s="109"/>
      <c r="AY138" s="108"/>
      <c r="AZ138" s="104"/>
      <c r="BA138" s="104"/>
      <c r="BB138" s="104"/>
      <c r="BC138" s="104"/>
      <c r="BD138" s="104"/>
      <c r="BE138" s="104"/>
      <c r="BF138" s="108"/>
      <c r="BG138" s="104"/>
      <c r="BH138" s="109"/>
      <c r="BI138" s="109"/>
      <c r="BJ138" s="104"/>
      <c r="BK138" s="104"/>
      <c r="BL138" s="110"/>
      <c r="BM138" s="109"/>
      <c r="BN138" s="109"/>
      <c r="BO138" s="109"/>
      <c r="BP138" s="109"/>
      <c r="BQ138" s="104"/>
      <c r="BR138" s="109"/>
      <c r="BS138" s="109"/>
      <c r="BT138" s="104"/>
      <c r="BU138" s="109"/>
      <c r="BV138" s="188" t="s">
        <v>510</v>
      </c>
      <c r="BW138" s="188" t="s">
        <v>584</v>
      </c>
      <c r="BX138" s="109"/>
      <c r="BY138" s="109"/>
      <c r="BZ138" s="109"/>
      <c r="CA138" s="109"/>
      <c r="CB138" s="188"/>
      <c r="CC138" s="112"/>
      <c r="CD138" s="111"/>
      <c r="CE138" s="111"/>
      <c r="CF138" s="113"/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</row>
    <row r="139" spans="1:103" s="114" customFormat="1" ht="41.25" customHeight="1">
      <c r="A139" s="171" t="s">
        <v>475</v>
      </c>
      <c r="B139" s="103" t="s">
        <v>434</v>
      </c>
      <c r="C139" s="104" t="s">
        <v>486</v>
      </c>
      <c r="D139" s="172" t="s">
        <v>495</v>
      </c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87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4"/>
      <c r="AS139" s="104"/>
      <c r="AT139" s="108"/>
      <c r="AU139" s="104"/>
      <c r="AV139" s="104"/>
      <c r="AW139" s="104"/>
      <c r="AX139" s="109"/>
      <c r="AY139" s="108"/>
      <c r="AZ139" s="104"/>
      <c r="BA139" s="104"/>
      <c r="BB139" s="104"/>
      <c r="BC139" s="104"/>
      <c r="BD139" s="104"/>
      <c r="BE139" s="104"/>
      <c r="BF139" s="108"/>
      <c r="BG139" s="104"/>
      <c r="BH139" s="109"/>
      <c r="BI139" s="109"/>
      <c r="BJ139" s="104"/>
      <c r="BK139" s="104"/>
      <c r="BL139" s="110"/>
      <c r="BM139" s="109"/>
      <c r="BN139" s="109"/>
      <c r="BO139" s="109"/>
      <c r="BP139" s="109"/>
      <c r="BQ139" s="104"/>
      <c r="BR139" s="109"/>
      <c r="BS139" s="109"/>
      <c r="BT139" s="104"/>
      <c r="BU139" s="109"/>
      <c r="BV139" s="109"/>
      <c r="BW139" s="109"/>
      <c r="BX139" s="188" t="s">
        <v>510</v>
      </c>
      <c r="BY139" s="188" t="s">
        <v>546</v>
      </c>
      <c r="BZ139" s="188" t="s">
        <v>538</v>
      </c>
      <c r="CA139" s="109" t="s">
        <v>473</v>
      </c>
      <c r="CB139" s="188" t="s">
        <v>517</v>
      </c>
      <c r="CC139" s="200" t="s">
        <v>478</v>
      </c>
      <c r="CD139" s="111"/>
      <c r="CE139" s="111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</row>
    <row r="140" spans="1:103" s="114" customFormat="1" ht="42.75" customHeight="1">
      <c r="A140" s="171" t="s">
        <v>550</v>
      </c>
      <c r="B140" s="103" t="s">
        <v>439</v>
      </c>
      <c r="C140" s="104" t="s">
        <v>549</v>
      </c>
      <c r="D140" s="172" t="s">
        <v>602</v>
      </c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87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4"/>
      <c r="AS140" s="104"/>
      <c r="AT140" s="108"/>
      <c r="AU140" s="104"/>
      <c r="AV140" s="104"/>
      <c r="AW140" s="104"/>
      <c r="AX140" s="109"/>
      <c r="AY140" s="108"/>
      <c r="AZ140" s="104"/>
      <c r="BA140" s="104"/>
      <c r="BB140" s="104"/>
      <c r="BC140" s="104"/>
      <c r="BD140" s="104"/>
      <c r="BE140" s="104"/>
      <c r="BF140" s="108"/>
      <c r="BG140" s="104"/>
      <c r="BH140" s="109"/>
      <c r="BI140" s="109"/>
      <c r="BJ140" s="104"/>
      <c r="BK140" s="104"/>
      <c r="BL140" s="110"/>
      <c r="BM140" s="109"/>
      <c r="BN140" s="109"/>
      <c r="BO140" s="109"/>
      <c r="BP140" s="109"/>
      <c r="BQ140" s="104"/>
      <c r="BR140" s="109"/>
      <c r="BS140" s="109"/>
      <c r="BT140" s="104"/>
      <c r="BU140" s="109"/>
      <c r="BV140" s="109"/>
      <c r="BW140" s="109"/>
      <c r="BX140" s="188" t="s">
        <v>510</v>
      </c>
      <c r="BY140" s="188" t="s">
        <v>478</v>
      </c>
      <c r="BZ140" s="109"/>
      <c r="CA140" s="109"/>
      <c r="CB140" s="188"/>
      <c r="CC140" s="200"/>
      <c r="CD140" s="111"/>
      <c r="CE140" s="111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</row>
    <row r="141" spans="1:103" s="114" customFormat="1" ht="54.75" customHeight="1">
      <c r="A141" s="171" t="s">
        <v>475</v>
      </c>
      <c r="B141" s="103" t="s">
        <v>434</v>
      </c>
      <c r="C141" s="104" t="s">
        <v>484</v>
      </c>
      <c r="D141" s="172" t="s">
        <v>485</v>
      </c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87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4"/>
      <c r="AS141" s="104"/>
      <c r="AT141" s="108"/>
      <c r="AU141" s="104"/>
      <c r="AV141" s="104"/>
      <c r="AW141" s="104"/>
      <c r="AX141" s="109"/>
      <c r="AY141" s="108"/>
      <c r="AZ141" s="104"/>
      <c r="BA141" s="104"/>
      <c r="BB141" s="104"/>
      <c r="BC141" s="104"/>
      <c r="BD141" s="104"/>
      <c r="BE141" s="104"/>
      <c r="BF141" s="108"/>
      <c r="BG141" s="104"/>
      <c r="BH141" s="109"/>
      <c r="BI141" s="109"/>
      <c r="BJ141" s="104"/>
      <c r="BK141" s="104"/>
      <c r="BL141" s="110"/>
      <c r="BM141" s="109"/>
      <c r="BN141" s="109"/>
      <c r="BO141" s="109"/>
      <c r="BP141" s="109"/>
      <c r="BQ141" s="104"/>
      <c r="BR141" s="109"/>
      <c r="BS141" s="109"/>
      <c r="BT141" s="104"/>
      <c r="BU141" s="109"/>
      <c r="BV141" s="109"/>
      <c r="BW141" s="109"/>
      <c r="BX141" s="109"/>
      <c r="BY141" s="108" t="s">
        <v>548</v>
      </c>
      <c r="BZ141" s="108" t="s">
        <v>544</v>
      </c>
      <c r="CA141" s="108" t="s">
        <v>523</v>
      </c>
      <c r="CB141" s="108" t="s">
        <v>520</v>
      </c>
      <c r="CC141" s="200" t="s">
        <v>478</v>
      </c>
      <c r="CD141" s="111"/>
      <c r="CE141" s="111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</row>
    <row r="142" spans="1:103" s="161" customFormat="1" ht="24.75" customHeight="1">
      <c r="A142" s="204" t="s">
        <v>447</v>
      </c>
      <c r="B142" s="103" t="s">
        <v>446</v>
      </c>
      <c r="C142" s="104" t="s">
        <v>448</v>
      </c>
      <c r="D142" s="172" t="s">
        <v>496</v>
      </c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87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10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 t="s">
        <v>510</v>
      </c>
      <c r="CA142" s="108" t="s">
        <v>473</v>
      </c>
      <c r="CB142" s="108" t="s">
        <v>519</v>
      </c>
      <c r="CC142" s="200" t="s">
        <v>470</v>
      </c>
      <c r="CD142" s="200" t="s">
        <v>464</v>
      </c>
      <c r="CE142" s="200"/>
      <c r="CF142" s="200"/>
      <c r="CG142" s="200"/>
      <c r="CH142" s="200"/>
      <c r="CI142" s="200"/>
      <c r="CJ142" s="200"/>
      <c r="CK142" s="200"/>
      <c r="CL142" s="200"/>
      <c r="CM142" s="200"/>
      <c r="CN142" s="200"/>
      <c r="CO142" s="200"/>
      <c r="CP142" s="200"/>
      <c r="CQ142" s="200"/>
      <c r="CR142" s="200"/>
      <c r="CS142" s="200"/>
      <c r="CT142" s="200"/>
      <c r="CU142" s="200"/>
      <c r="CV142" s="200"/>
      <c r="CW142" s="200"/>
      <c r="CX142" s="200"/>
      <c r="CY142" s="200"/>
    </row>
    <row r="143" spans="1:103" s="114" customFormat="1" ht="37.5" customHeight="1">
      <c r="A143" s="171" t="s">
        <v>475</v>
      </c>
      <c r="B143" s="103" t="s">
        <v>439</v>
      </c>
      <c r="C143" s="104" t="s">
        <v>476</v>
      </c>
      <c r="D143" s="172" t="s">
        <v>490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87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4"/>
      <c r="AS143" s="104"/>
      <c r="AT143" s="108"/>
      <c r="AU143" s="104"/>
      <c r="AV143" s="104"/>
      <c r="AW143" s="104"/>
      <c r="AX143" s="109"/>
      <c r="AY143" s="108"/>
      <c r="AZ143" s="104"/>
      <c r="BA143" s="104"/>
      <c r="BB143" s="104"/>
      <c r="BC143" s="104"/>
      <c r="BD143" s="104"/>
      <c r="BE143" s="104"/>
      <c r="BF143" s="108"/>
      <c r="BG143" s="104"/>
      <c r="BH143" s="109"/>
      <c r="BI143" s="109"/>
      <c r="BJ143" s="104"/>
      <c r="BK143" s="104"/>
      <c r="BL143" s="110"/>
      <c r="BM143" s="109"/>
      <c r="BN143" s="109"/>
      <c r="BO143" s="109"/>
      <c r="BP143" s="109"/>
      <c r="BQ143" s="104"/>
      <c r="BR143" s="109"/>
      <c r="BS143" s="109"/>
      <c r="BT143" s="104"/>
      <c r="BU143" s="109"/>
      <c r="BV143" s="109"/>
      <c r="BW143" s="109"/>
      <c r="BX143" s="109"/>
      <c r="BY143" s="109"/>
      <c r="BZ143" s="109"/>
      <c r="CA143" s="109"/>
      <c r="CB143" s="109" t="s">
        <v>510</v>
      </c>
      <c r="CC143" s="200" t="s">
        <v>478</v>
      </c>
      <c r="CD143" s="111"/>
      <c r="CE143" s="111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</row>
    <row r="144" spans="1:103" s="114" customFormat="1" ht="41.25" customHeight="1">
      <c r="A144" s="171" t="s">
        <v>475</v>
      </c>
      <c r="B144" s="103" t="s">
        <v>480</v>
      </c>
      <c r="C144" s="104" t="s">
        <v>483</v>
      </c>
      <c r="D144" s="172" t="s">
        <v>481</v>
      </c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87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4"/>
      <c r="AS144" s="104"/>
      <c r="AT144" s="108"/>
      <c r="AU144" s="104"/>
      <c r="AV144" s="104"/>
      <c r="AW144" s="104"/>
      <c r="AX144" s="109"/>
      <c r="AY144" s="108"/>
      <c r="AZ144" s="104"/>
      <c r="BA144" s="104"/>
      <c r="BB144" s="104"/>
      <c r="BC144" s="104"/>
      <c r="BD144" s="104"/>
      <c r="BE144" s="104"/>
      <c r="BF144" s="108"/>
      <c r="BG144" s="104"/>
      <c r="BH144" s="109"/>
      <c r="BI144" s="109"/>
      <c r="BJ144" s="104"/>
      <c r="BK144" s="104"/>
      <c r="BL144" s="110"/>
      <c r="BM144" s="109"/>
      <c r="BN144" s="109"/>
      <c r="BO144" s="109"/>
      <c r="BP144" s="109"/>
      <c r="BQ144" s="104"/>
      <c r="BR144" s="109"/>
      <c r="BS144" s="109"/>
      <c r="BT144" s="104"/>
      <c r="BU144" s="109"/>
      <c r="BV144" s="109"/>
      <c r="BW144" s="109"/>
      <c r="BX144" s="109"/>
      <c r="BY144" s="109"/>
      <c r="BZ144" s="109"/>
      <c r="CA144" s="109"/>
      <c r="CB144" s="104" t="s">
        <v>512</v>
      </c>
      <c r="CC144" s="200" t="s">
        <v>482</v>
      </c>
      <c r="CD144" s="111"/>
      <c r="CE144" s="111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</row>
    <row r="145" spans="1:103" s="114" customFormat="1" ht="51.75" customHeight="1">
      <c r="A145" s="171" t="s">
        <v>475</v>
      </c>
      <c r="B145" s="103" t="s">
        <v>434</v>
      </c>
      <c r="C145" s="104" t="s">
        <v>487</v>
      </c>
      <c r="D145" s="172" t="s">
        <v>488</v>
      </c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87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4"/>
      <c r="AS145" s="104"/>
      <c r="AT145" s="108"/>
      <c r="AU145" s="104"/>
      <c r="AV145" s="104"/>
      <c r="AW145" s="104"/>
      <c r="AX145" s="109"/>
      <c r="AY145" s="108"/>
      <c r="AZ145" s="104"/>
      <c r="BA145" s="104"/>
      <c r="BB145" s="104"/>
      <c r="BC145" s="104"/>
      <c r="BD145" s="104"/>
      <c r="BE145" s="104"/>
      <c r="BF145" s="108"/>
      <c r="BG145" s="104"/>
      <c r="BH145" s="109"/>
      <c r="BI145" s="109"/>
      <c r="BJ145" s="104"/>
      <c r="BK145" s="104"/>
      <c r="BL145" s="110"/>
      <c r="BM145" s="109"/>
      <c r="BN145" s="109"/>
      <c r="BO145" s="109"/>
      <c r="BP145" s="109"/>
      <c r="BQ145" s="104"/>
      <c r="BR145" s="109"/>
      <c r="BS145" s="109"/>
      <c r="BT145" s="104"/>
      <c r="BU145" s="109"/>
      <c r="BV145" s="109"/>
      <c r="BW145" s="109"/>
      <c r="BX145" s="109"/>
      <c r="BY145" s="109"/>
      <c r="BZ145" s="109"/>
      <c r="CA145" s="109"/>
      <c r="CB145" s="109" t="s">
        <v>510</v>
      </c>
      <c r="CC145" s="200" t="s">
        <v>478</v>
      </c>
      <c r="CD145" s="111"/>
      <c r="CE145" s="111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</row>
    <row r="146" spans="1:103" s="161" customFormat="1" ht="33.75" customHeight="1">
      <c r="A146" s="204" t="s">
        <v>460</v>
      </c>
      <c r="B146" s="103" t="s">
        <v>430</v>
      </c>
      <c r="C146" s="104" t="s">
        <v>504</v>
      </c>
      <c r="D146" s="172" t="s">
        <v>505</v>
      </c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87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10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8"/>
      <c r="BW146" s="108"/>
      <c r="BX146" s="108"/>
      <c r="BY146" s="108"/>
      <c r="BZ146" s="108"/>
      <c r="CA146" s="108"/>
      <c r="CB146" s="104" t="s">
        <v>531</v>
      </c>
      <c r="CC146" s="200"/>
      <c r="CD146" s="200" t="s">
        <v>506</v>
      </c>
      <c r="CE146" s="200"/>
      <c r="CF146" s="200"/>
      <c r="CG146" s="200"/>
      <c r="CH146" s="200"/>
      <c r="CI146" s="200"/>
      <c r="CJ146" s="200"/>
      <c r="CK146" s="200"/>
      <c r="CL146" s="200"/>
      <c r="CM146" s="200"/>
      <c r="CN146" s="200"/>
      <c r="CO146" s="200"/>
      <c r="CP146" s="200"/>
      <c r="CQ146" s="200"/>
      <c r="CR146" s="200"/>
      <c r="CS146" s="200"/>
      <c r="CT146" s="200"/>
      <c r="CU146" s="200"/>
      <c r="CV146" s="200"/>
      <c r="CW146" s="200"/>
      <c r="CX146" s="200"/>
      <c r="CY146" s="200"/>
    </row>
    <row r="147" spans="1:103" s="161" customFormat="1" ht="24.75" customHeight="1">
      <c r="A147" s="204" t="s">
        <v>432</v>
      </c>
      <c r="B147" s="103" t="s">
        <v>434</v>
      </c>
      <c r="C147" s="104" t="s">
        <v>433</v>
      </c>
      <c r="D147" s="172" t="s">
        <v>435</v>
      </c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87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10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4" t="s">
        <v>510</v>
      </c>
      <c r="CC147" s="200"/>
      <c r="CD147" s="200" t="s">
        <v>465</v>
      </c>
      <c r="CE147" s="200" t="s">
        <v>458</v>
      </c>
      <c r="CF147" s="200"/>
      <c r="CG147" s="200"/>
      <c r="CH147" s="200"/>
      <c r="CI147" s="200"/>
      <c r="CJ147" s="200"/>
      <c r="CK147" s="200"/>
      <c r="CL147" s="200"/>
      <c r="CM147" s="200"/>
      <c r="CN147" s="200"/>
      <c r="CO147" s="200"/>
      <c r="CP147" s="200"/>
      <c r="CQ147" s="200"/>
      <c r="CR147" s="200"/>
      <c r="CS147" s="200"/>
      <c r="CT147" s="200"/>
      <c r="CU147" s="200"/>
      <c r="CV147" s="200"/>
      <c r="CW147" s="200"/>
      <c r="CX147" s="200"/>
      <c r="CY147" s="200"/>
    </row>
    <row r="148" spans="1:103" s="224" customFormat="1" ht="24.75" customHeight="1">
      <c r="A148" s="216"/>
      <c r="B148" s="217"/>
      <c r="C148" s="218"/>
      <c r="D148" s="21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220"/>
      <c r="W148" s="220"/>
      <c r="X148" s="220"/>
      <c r="Y148" s="220"/>
      <c r="Z148" s="220"/>
      <c r="AA148" s="220"/>
      <c r="AB148" s="220"/>
      <c r="AC148" s="207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99"/>
      <c r="AT148" s="199"/>
      <c r="AU148" s="199"/>
      <c r="AV148" s="199"/>
      <c r="AW148" s="199"/>
      <c r="AX148" s="199"/>
      <c r="AY148" s="199"/>
      <c r="AZ148" s="199"/>
      <c r="BA148" s="199"/>
      <c r="BB148" s="199"/>
      <c r="BC148" s="199"/>
      <c r="BD148" s="199"/>
      <c r="BE148" s="199"/>
      <c r="BF148" s="199"/>
      <c r="BG148" s="199"/>
      <c r="BH148" s="199"/>
      <c r="BI148" s="199"/>
      <c r="BJ148" s="199"/>
      <c r="BK148" s="199"/>
      <c r="BL148" s="221"/>
      <c r="BM148" s="199"/>
      <c r="BN148" s="199"/>
      <c r="BO148" s="199"/>
      <c r="BP148" s="199"/>
      <c r="BQ148" s="199"/>
      <c r="BR148" s="199"/>
      <c r="BS148" s="199"/>
      <c r="BT148" s="199"/>
      <c r="BU148" s="199"/>
      <c r="BV148" s="199"/>
      <c r="BW148" s="199"/>
      <c r="BX148" s="199"/>
      <c r="BY148" s="199"/>
      <c r="BZ148" s="199"/>
      <c r="CA148" s="199"/>
      <c r="CB148" s="199"/>
      <c r="CC148" s="222"/>
      <c r="CD148" s="222"/>
      <c r="CE148" s="223"/>
      <c r="CF148" s="222"/>
      <c r="CG148" s="222"/>
      <c r="CH148" s="222"/>
      <c r="CI148" s="222"/>
      <c r="CJ148" s="222"/>
      <c r="CK148" s="222"/>
      <c r="CL148" s="222"/>
      <c r="CM148" s="222"/>
      <c r="CN148" s="222"/>
      <c r="CO148" s="222"/>
      <c r="CP148" s="222"/>
      <c r="CQ148" s="222"/>
      <c r="CR148" s="222"/>
      <c r="CS148" s="222"/>
      <c r="CT148" s="222"/>
      <c r="CU148" s="222"/>
      <c r="CV148" s="222"/>
      <c r="CW148" s="222"/>
      <c r="CX148" s="222"/>
      <c r="CY148" s="222"/>
    </row>
    <row r="149" spans="1:103" s="8" customFormat="1" ht="24.75" customHeight="1">
      <c r="A149" s="4"/>
      <c r="B149" s="5"/>
      <c r="C149" s="6"/>
      <c r="D149" s="140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58"/>
      <c r="W149" s="58"/>
      <c r="X149" s="58"/>
      <c r="Y149" s="58"/>
      <c r="Z149" s="58"/>
      <c r="AA149" s="58"/>
      <c r="AB149" s="58"/>
      <c r="AC149" s="10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23"/>
      <c r="BM149" s="16"/>
      <c r="BN149" s="16"/>
      <c r="BO149" s="16"/>
      <c r="BP149" s="21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9"/>
      <c r="CD149" s="9"/>
      <c r="CE149" s="12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</row>
    <row r="150" spans="2:103" s="8" customFormat="1" ht="24.75" customHeight="1">
      <c r="B150" s="5"/>
      <c r="C150" s="4"/>
      <c r="D150" s="140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58"/>
      <c r="W150" s="58"/>
      <c r="X150" s="58"/>
      <c r="Y150" s="58"/>
      <c r="Z150" s="58"/>
      <c r="AA150" s="58"/>
      <c r="AB150" s="58"/>
      <c r="AC150" s="10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23"/>
      <c r="BM150" s="16"/>
      <c r="BN150" s="16"/>
      <c r="BO150" s="16"/>
      <c r="BP150" s="21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9"/>
      <c r="CD150" s="9"/>
      <c r="CE150" s="12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</row>
    <row r="151" ht="23.25" customHeight="1">
      <c r="C151" s="3"/>
    </row>
    <row r="152" ht="24.75" customHeight="1">
      <c r="C152" s="3"/>
    </row>
    <row r="153" ht="32.25" customHeight="1">
      <c r="C153" s="54"/>
    </row>
    <row r="154" ht="44.25" customHeight="1">
      <c r="C154" s="54"/>
    </row>
  </sheetData>
  <sheetProtection/>
  <mergeCells count="2">
    <mergeCell ref="AQ90:AQ93"/>
    <mergeCell ref="C2:C3"/>
  </mergeCells>
  <hyperlinks>
    <hyperlink ref="AH58" r:id="rId1" display="http://www.solarsystemy.pl/halogen-led-czujnikiem-zmierzchu-ruchu-solar-akumulator-p-694.htm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80" zoomScaleNormal="80" zoomScalePageLayoutView="0" workbookViewId="0" topLeftCell="A1">
      <selection activeCell="D20" sqref="D20"/>
    </sheetView>
  </sheetViews>
  <sheetFormatPr defaultColWidth="8.796875" defaultRowHeight="14.25"/>
  <cols>
    <col min="1" max="1" width="9" style="27" customWidth="1"/>
    <col min="2" max="2" width="48.69921875" style="0" bestFit="1" customWidth="1"/>
    <col min="3" max="3" width="45.19921875" style="0" customWidth="1"/>
    <col min="4" max="4" width="33.19921875" style="0" customWidth="1"/>
    <col min="5" max="5" width="31.8984375" style="33" customWidth="1"/>
    <col min="6" max="6" width="12.8984375" style="30" customWidth="1"/>
    <col min="7" max="7" width="28" style="0" customWidth="1"/>
    <col min="8" max="8" width="11.5" style="0" customWidth="1"/>
  </cols>
  <sheetData>
    <row r="1" spans="1:8" s="24" customFormat="1" ht="15">
      <c r="A1" s="27" t="s">
        <v>1040</v>
      </c>
      <c r="B1" s="27" t="s">
        <v>1020</v>
      </c>
      <c r="C1" s="24" t="s">
        <v>1031</v>
      </c>
      <c r="D1" s="24" t="s">
        <v>225</v>
      </c>
      <c r="E1" s="32" t="s">
        <v>1075</v>
      </c>
      <c r="F1" s="29" t="s">
        <v>1032</v>
      </c>
      <c r="G1" s="24" t="s">
        <v>1033</v>
      </c>
      <c r="H1" s="24" t="s">
        <v>1052</v>
      </c>
    </row>
    <row r="2" spans="1:6" s="28" customFormat="1" ht="15">
      <c r="A2" s="27">
        <v>1</v>
      </c>
      <c r="B2" s="34" t="s">
        <v>1046</v>
      </c>
      <c r="C2" s="28" t="s">
        <v>1047</v>
      </c>
      <c r="D2" t="s">
        <v>1068</v>
      </c>
      <c r="E2" s="35" t="s">
        <v>1048</v>
      </c>
      <c r="F2" s="34" t="s">
        <v>1049</v>
      </c>
    </row>
    <row r="3" spans="1:6" ht="15">
      <c r="A3" s="27">
        <v>2</v>
      </c>
      <c r="B3" t="s">
        <v>1039</v>
      </c>
      <c r="C3" t="s">
        <v>1041</v>
      </c>
      <c r="D3" t="s">
        <v>1081</v>
      </c>
      <c r="E3" s="33" t="s">
        <v>1074</v>
      </c>
      <c r="F3" s="31">
        <v>801222222</v>
      </c>
    </row>
    <row r="4" spans="1:6" ht="15">
      <c r="A4" s="27">
        <v>3</v>
      </c>
      <c r="B4" t="s">
        <v>1034</v>
      </c>
      <c r="C4" t="s">
        <v>1035</v>
      </c>
      <c r="D4" t="s">
        <v>1071</v>
      </c>
      <c r="E4" s="33" t="s">
        <v>1037</v>
      </c>
      <c r="F4" s="30" t="s">
        <v>1036</v>
      </c>
    </row>
    <row r="5" spans="1:6" ht="15">
      <c r="A5" s="27">
        <v>4</v>
      </c>
      <c r="B5" t="s">
        <v>1038</v>
      </c>
      <c r="C5" t="s">
        <v>1182</v>
      </c>
      <c r="D5" t="s">
        <v>1071</v>
      </c>
      <c r="E5" s="33" t="s">
        <v>1044</v>
      </c>
      <c r="F5" s="30" t="s">
        <v>1073</v>
      </c>
    </row>
    <row r="6" spans="1:6" ht="15">
      <c r="A6" s="27">
        <v>5</v>
      </c>
      <c r="B6" t="s">
        <v>1042</v>
      </c>
      <c r="C6" t="s">
        <v>1043</v>
      </c>
      <c r="D6" t="s">
        <v>1071</v>
      </c>
      <c r="E6" s="33" t="s">
        <v>1044</v>
      </c>
      <c r="F6" s="30" t="s">
        <v>1045</v>
      </c>
    </row>
    <row r="7" spans="1:6" ht="15">
      <c r="A7" s="27">
        <v>6</v>
      </c>
      <c r="B7" t="s">
        <v>1050</v>
      </c>
      <c r="C7" t="s">
        <v>1051</v>
      </c>
      <c r="D7" t="s">
        <v>1068</v>
      </c>
      <c r="E7" s="33" t="s">
        <v>1065</v>
      </c>
      <c r="F7" s="93">
        <v>694550529</v>
      </c>
    </row>
    <row r="8" spans="1:6" ht="15">
      <c r="A8" s="27">
        <v>7</v>
      </c>
      <c r="B8" t="s">
        <v>1082</v>
      </c>
      <c r="C8" t="s">
        <v>226</v>
      </c>
      <c r="D8" t="s">
        <v>227</v>
      </c>
      <c r="E8" s="33" t="s">
        <v>1053</v>
      </c>
      <c r="F8" s="31">
        <v>606414520</v>
      </c>
    </row>
    <row r="9" spans="1:7" ht="15">
      <c r="A9" s="27">
        <v>8</v>
      </c>
      <c r="B9" t="s">
        <v>1054</v>
      </c>
      <c r="C9" t="s">
        <v>1055</v>
      </c>
      <c r="D9" t="s">
        <v>1083</v>
      </c>
      <c r="E9" s="33" t="s">
        <v>1056</v>
      </c>
      <c r="F9" s="93">
        <v>602184238</v>
      </c>
      <c r="G9" s="36" t="s">
        <v>1070</v>
      </c>
    </row>
    <row r="10" spans="1:7" ht="15">
      <c r="A10" s="27">
        <v>9</v>
      </c>
      <c r="B10" t="s">
        <v>1066</v>
      </c>
      <c r="C10" t="s">
        <v>1067</v>
      </c>
      <c r="D10" t="s">
        <v>1068</v>
      </c>
      <c r="E10" s="33" t="s">
        <v>1067</v>
      </c>
      <c r="F10" s="31">
        <v>516231855</v>
      </c>
      <c r="G10" t="s">
        <v>1069</v>
      </c>
    </row>
    <row r="11" spans="1:4" ht="15">
      <c r="A11" s="27">
        <v>10</v>
      </c>
      <c r="B11" t="s">
        <v>1076</v>
      </c>
      <c r="C11" t="s">
        <v>1159</v>
      </c>
      <c r="D11" t="s">
        <v>1072</v>
      </c>
    </row>
    <row r="12" spans="1:8" ht="15">
      <c r="A12" s="27">
        <v>11</v>
      </c>
      <c r="B12" t="s">
        <v>1076</v>
      </c>
      <c r="C12" t="s">
        <v>1077</v>
      </c>
      <c r="D12" t="s">
        <v>1072</v>
      </c>
      <c r="E12" s="33" t="s">
        <v>1080</v>
      </c>
      <c r="F12" s="30" t="s">
        <v>1079</v>
      </c>
      <c r="H12" t="s">
        <v>1078</v>
      </c>
    </row>
    <row r="13" spans="1:6" ht="15">
      <c r="A13" s="27">
        <v>12</v>
      </c>
      <c r="B13" t="s">
        <v>228</v>
      </c>
      <c r="C13" t="s">
        <v>224</v>
      </c>
      <c r="D13" t="s">
        <v>1072</v>
      </c>
      <c r="E13" s="33" t="s">
        <v>229</v>
      </c>
      <c r="F13" s="31">
        <v>801363373</v>
      </c>
    </row>
  </sheetData>
  <sheetProtection/>
  <hyperlinks>
    <hyperlink ref="G9" r:id="rId1" display="jerzy@viessmannserwis.waw.pl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7"/>
  <sheetViews>
    <sheetView zoomScalePageLayoutView="0" workbookViewId="0" topLeftCell="A58">
      <selection activeCell="W76" sqref="W76"/>
    </sheetView>
  </sheetViews>
  <sheetFormatPr defaultColWidth="8.796875" defaultRowHeight="14.25"/>
  <cols>
    <col min="1" max="1" width="2.8984375" style="247" bestFit="1" customWidth="1"/>
    <col min="2" max="2" width="5.3984375" style="247" bestFit="1" customWidth="1"/>
    <col min="3" max="4" width="5.09765625" style="247" hidden="1" customWidth="1"/>
    <col min="5" max="11" width="5.3984375" style="247" hidden="1" customWidth="1"/>
    <col min="12" max="12" width="5.3984375" style="247" customWidth="1"/>
    <col min="13" max="13" width="5.3984375" style="277" customWidth="1"/>
    <col min="14" max="14" width="5.3984375" style="277" bestFit="1" customWidth="1"/>
    <col min="15" max="16" width="5.3984375" style="277" customWidth="1"/>
    <col min="17" max="17" width="5.3984375" style="247" bestFit="1" customWidth="1"/>
    <col min="18" max="18" width="5.59765625" style="247" customWidth="1"/>
    <col min="19" max="20" width="5.3984375" style="247" bestFit="1" customWidth="1"/>
    <col min="21" max="16384" width="9" style="247" customWidth="1"/>
  </cols>
  <sheetData>
    <row r="1" spans="2:20" s="255" customFormat="1" ht="8.25">
      <c r="B1" s="255" t="s">
        <v>1122</v>
      </c>
      <c r="C1" s="256">
        <v>42002</v>
      </c>
      <c r="D1" s="256">
        <v>42063</v>
      </c>
      <c r="E1" s="256">
        <v>42124</v>
      </c>
      <c r="F1" s="256">
        <v>42185</v>
      </c>
      <c r="G1" s="256">
        <v>42247</v>
      </c>
      <c r="H1" s="256">
        <v>42308</v>
      </c>
      <c r="I1" s="256">
        <v>42369</v>
      </c>
      <c r="J1" s="256">
        <v>42428</v>
      </c>
      <c r="K1" s="256">
        <v>42490</v>
      </c>
      <c r="L1" s="256">
        <v>42551</v>
      </c>
      <c r="M1" s="256">
        <v>42613</v>
      </c>
      <c r="N1" s="256">
        <v>42672</v>
      </c>
      <c r="O1" s="256">
        <v>42735</v>
      </c>
      <c r="P1" s="256">
        <v>42794</v>
      </c>
      <c r="Q1" s="256">
        <v>42853</v>
      </c>
      <c r="R1" s="256">
        <v>42916</v>
      </c>
      <c r="S1" s="256">
        <v>42978</v>
      </c>
      <c r="T1" s="256">
        <v>43039</v>
      </c>
    </row>
    <row r="2" spans="1:28" ht="15">
      <c r="A2" s="245">
        <v>1</v>
      </c>
      <c r="B2" s="245" t="s">
        <v>1101</v>
      </c>
      <c r="C2" s="246">
        <v>124</v>
      </c>
      <c r="D2" s="246">
        <v>134</v>
      </c>
      <c r="E2" s="259">
        <v>137</v>
      </c>
      <c r="F2" s="266">
        <v>147</v>
      </c>
      <c r="G2" s="268">
        <v>156</v>
      </c>
      <c r="H2" s="268">
        <v>168</v>
      </c>
      <c r="I2" s="268">
        <v>177</v>
      </c>
      <c r="J2" s="268">
        <v>185</v>
      </c>
      <c r="K2" s="266">
        <v>192</v>
      </c>
      <c r="L2" s="278">
        <v>198</v>
      </c>
      <c r="M2" s="278">
        <v>201</v>
      </c>
      <c r="N2" s="281">
        <v>204</v>
      </c>
      <c r="O2" s="268">
        <v>207</v>
      </c>
      <c r="P2" s="268">
        <v>209</v>
      </c>
      <c r="Q2" s="268">
        <v>211</v>
      </c>
      <c r="R2" s="293">
        <v>214</v>
      </c>
      <c r="S2" s="315">
        <v>216</v>
      </c>
      <c r="T2" s="268">
        <v>218</v>
      </c>
      <c r="U2" s="277">
        <f aca="true" t="shared" si="0" ref="T2:AB3">M2-L2</f>
        <v>3</v>
      </c>
      <c r="V2" s="277">
        <f t="shared" si="0"/>
        <v>3</v>
      </c>
      <c r="W2" s="277">
        <f t="shared" si="0"/>
        <v>3</v>
      </c>
      <c r="X2" s="277">
        <f t="shared" si="0"/>
        <v>2</v>
      </c>
      <c r="Y2" s="277">
        <f t="shared" si="0"/>
        <v>2</v>
      </c>
      <c r="Z2" s="277">
        <f t="shared" si="0"/>
        <v>3</v>
      </c>
      <c r="AA2" s="277">
        <f t="shared" si="0"/>
        <v>2</v>
      </c>
      <c r="AB2" s="277">
        <f t="shared" si="0"/>
        <v>2</v>
      </c>
    </row>
    <row r="3" spans="1:28" ht="15">
      <c r="A3" s="245">
        <v>1</v>
      </c>
      <c r="B3" s="245" t="s">
        <v>1102</v>
      </c>
      <c r="C3" s="246">
        <v>51</v>
      </c>
      <c r="D3" s="261">
        <v>56</v>
      </c>
      <c r="E3" s="257">
        <v>61</v>
      </c>
      <c r="F3" s="266">
        <v>65</v>
      </c>
      <c r="G3" s="268">
        <v>68</v>
      </c>
      <c r="H3" s="268">
        <v>73</v>
      </c>
      <c r="I3" s="268">
        <v>78</v>
      </c>
      <c r="J3" s="268">
        <v>82</v>
      </c>
      <c r="K3" s="266">
        <v>85</v>
      </c>
      <c r="L3" s="278">
        <v>87</v>
      </c>
      <c r="M3" s="278">
        <v>88</v>
      </c>
      <c r="N3" s="281">
        <v>89</v>
      </c>
      <c r="O3" s="268">
        <v>89</v>
      </c>
      <c r="P3" s="268">
        <v>90</v>
      </c>
      <c r="Q3" s="268">
        <v>91</v>
      </c>
      <c r="R3" s="293">
        <v>91</v>
      </c>
      <c r="S3" s="315">
        <v>92</v>
      </c>
      <c r="T3" s="268">
        <v>93</v>
      </c>
      <c r="U3" s="277">
        <f t="shared" si="0"/>
        <v>1</v>
      </c>
      <c r="V3" s="277">
        <f t="shared" si="0"/>
        <v>1</v>
      </c>
      <c r="W3" s="277">
        <f t="shared" si="0"/>
        <v>0</v>
      </c>
      <c r="X3" s="277">
        <f t="shared" si="0"/>
        <v>1</v>
      </c>
      <c r="Y3" s="277">
        <f t="shared" si="0"/>
        <v>1</v>
      </c>
      <c r="Z3" s="277">
        <f t="shared" si="0"/>
        <v>0</v>
      </c>
      <c r="AA3" s="277">
        <f t="shared" si="0"/>
        <v>1</v>
      </c>
      <c r="AB3" s="277">
        <f t="shared" si="0"/>
        <v>1</v>
      </c>
    </row>
    <row r="4" spans="1:21" ht="15">
      <c r="A4" s="245">
        <v>2</v>
      </c>
      <c r="B4" s="245" t="s">
        <v>1101</v>
      </c>
      <c r="C4" s="245">
        <v>78</v>
      </c>
      <c r="D4" s="248">
        <v>84</v>
      </c>
      <c r="E4" s="257">
        <v>87</v>
      </c>
      <c r="F4" s="266">
        <v>91</v>
      </c>
      <c r="G4" s="268">
        <v>96</v>
      </c>
      <c r="H4" s="268">
        <v>101</v>
      </c>
      <c r="I4" s="268">
        <v>103</v>
      </c>
      <c r="J4" s="268">
        <v>110</v>
      </c>
      <c r="K4" s="266">
        <v>116</v>
      </c>
      <c r="L4" s="278">
        <v>121</v>
      </c>
      <c r="M4" s="278">
        <v>127</v>
      </c>
      <c r="N4" s="281">
        <v>132</v>
      </c>
      <c r="O4" s="268">
        <v>138</v>
      </c>
      <c r="P4" s="268">
        <v>143</v>
      </c>
      <c r="Q4" s="268">
        <v>147</v>
      </c>
      <c r="R4" s="293">
        <v>153</v>
      </c>
      <c r="S4" s="315">
        <v>158</v>
      </c>
      <c r="T4" s="268">
        <v>162</v>
      </c>
      <c r="U4" s="277"/>
    </row>
    <row r="5" spans="1:21" ht="15">
      <c r="A5" s="245">
        <v>2</v>
      </c>
      <c r="B5" s="245" t="s">
        <v>1102</v>
      </c>
      <c r="C5" s="245">
        <v>26</v>
      </c>
      <c r="D5" s="248">
        <v>28</v>
      </c>
      <c r="E5" s="257">
        <v>29</v>
      </c>
      <c r="F5" s="266">
        <v>31</v>
      </c>
      <c r="G5" s="268">
        <v>31</v>
      </c>
      <c r="H5" s="268">
        <v>33</v>
      </c>
      <c r="I5" s="268">
        <v>35</v>
      </c>
      <c r="J5" s="268">
        <v>37</v>
      </c>
      <c r="K5" s="266">
        <v>38</v>
      </c>
      <c r="L5" s="278">
        <v>40</v>
      </c>
      <c r="M5" s="278">
        <v>41</v>
      </c>
      <c r="N5" s="281">
        <v>43</v>
      </c>
      <c r="O5" s="268">
        <v>44</v>
      </c>
      <c r="P5" s="268">
        <v>46</v>
      </c>
      <c r="Q5" s="268">
        <v>48</v>
      </c>
      <c r="R5" s="293">
        <v>49</v>
      </c>
      <c r="S5" s="315">
        <v>51</v>
      </c>
      <c r="T5" s="268">
        <v>52</v>
      </c>
      <c r="U5" s="277"/>
    </row>
    <row r="6" spans="1:21" ht="15">
      <c r="A6" s="245">
        <v>3</v>
      </c>
      <c r="B6" s="245" t="s">
        <v>1101</v>
      </c>
      <c r="C6" s="245">
        <v>80</v>
      </c>
      <c r="D6" s="248">
        <v>85</v>
      </c>
      <c r="E6" s="257">
        <v>91</v>
      </c>
      <c r="F6" s="266">
        <v>97</v>
      </c>
      <c r="G6" s="268">
        <v>103</v>
      </c>
      <c r="H6" s="268">
        <v>110</v>
      </c>
      <c r="I6" s="268">
        <v>116</v>
      </c>
      <c r="J6" s="268">
        <v>122</v>
      </c>
      <c r="K6" s="266">
        <v>129</v>
      </c>
      <c r="L6" s="278">
        <v>135</v>
      </c>
      <c r="M6" s="278">
        <v>141</v>
      </c>
      <c r="N6" s="281">
        <v>147</v>
      </c>
      <c r="O6" s="268">
        <v>154</v>
      </c>
      <c r="P6" s="268">
        <v>159</v>
      </c>
      <c r="Q6" s="268">
        <v>165</v>
      </c>
      <c r="R6" s="293">
        <v>173</v>
      </c>
      <c r="S6" s="315">
        <v>179</v>
      </c>
      <c r="T6" s="268">
        <v>185</v>
      </c>
      <c r="U6" s="277"/>
    </row>
    <row r="7" spans="1:21" ht="15">
      <c r="A7" s="245">
        <v>3</v>
      </c>
      <c r="B7" s="245" t="s">
        <v>1102</v>
      </c>
      <c r="C7" s="245">
        <v>47</v>
      </c>
      <c r="D7" s="248">
        <v>51</v>
      </c>
      <c r="E7" s="257">
        <v>54</v>
      </c>
      <c r="F7" s="266">
        <v>58</v>
      </c>
      <c r="G7" s="268">
        <v>61</v>
      </c>
      <c r="H7" s="268">
        <v>65</v>
      </c>
      <c r="I7" s="268">
        <v>69</v>
      </c>
      <c r="J7" s="268">
        <v>73</v>
      </c>
      <c r="K7" s="266">
        <v>77</v>
      </c>
      <c r="L7" s="278">
        <v>80</v>
      </c>
      <c r="M7" s="278">
        <v>83</v>
      </c>
      <c r="N7" s="281">
        <v>86</v>
      </c>
      <c r="O7" s="268">
        <v>89</v>
      </c>
      <c r="P7" s="268">
        <v>93</v>
      </c>
      <c r="Q7" s="268">
        <v>96</v>
      </c>
      <c r="R7" s="293">
        <v>100</v>
      </c>
      <c r="S7" s="315">
        <v>103</v>
      </c>
      <c r="T7" s="268">
        <v>106</v>
      </c>
      <c r="U7" s="277"/>
    </row>
    <row r="8" spans="1:21" ht="15">
      <c r="A8" s="245">
        <v>4</v>
      </c>
      <c r="B8" s="245" t="s">
        <v>1101</v>
      </c>
      <c r="C8" s="245">
        <v>91</v>
      </c>
      <c r="D8" s="248">
        <v>95</v>
      </c>
      <c r="E8" s="257">
        <v>104</v>
      </c>
      <c r="F8" s="266">
        <v>109</v>
      </c>
      <c r="G8" s="268">
        <v>117</v>
      </c>
      <c r="H8" s="268">
        <v>123</v>
      </c>
      <c r="I8" s="268">
        <v>128</v>
      </c>
      <c r="J8" s="268">
        <v>133</v>
      </c>
      <c r="K8" s="266">
        <v>137</v>
      </c>
      <c r="L8" s="278">
        <v>141</v>
      </c>
      <c r="M8" s="278">
        <v>144</v>
      </c>
      <c r="N8" s="281">
        <v>151</v>
      </c>
      <c r="O8" s="268">
        <v>158</v>
      </c>
      <c r="P8" s="268">
        <v>164</v>
      </c>
      <c r="Q8" s="268">
        <v>172</v>
      </c>
      <c r="R8" s="293">
        <v>179</v>
      </c>
      <c r="S8" s="315">
        <v>189</v>
      </c>
      <c r="T8" s="268">
        <v>196</v>
      </c>
      <c r="U8" s="277"/>
    </row>
    <row r="9" spans="1:21" ht="15">
      <c r="A9" s="245">
        <v>4</v>
      </c>
      <c r="B9" s="245" t="s">
        <v>1102</v>
      </c>
      <c r="C9" s="245">
        <v>56</v>
      </c>
      <c r="D9" s="248">
        <v>58</v>
      </c>
      <c r="E9" s="257">
        <v>60</v>
      </c>
      <c r="F9" s="266">
        <v>63</v>
      </c>
      <c r="G9" s="268">
        <v>66</v>
      </c>
      <c r="H9" s="268">
        <v>69</v>
      </c>
      <c r="I9" s="268">
        <v>71</v>
      </c>
      <c r="J9" s="268">
        <v>73</v>
      </c>
      <c r="K9" s="266">
        <v>75</v>
      </c>
      <c r="L9" s="278">
        <v>76</v>
      </c>
      <c r="M9" s="278">
        <v>78</v>
      </c>
      <c r="N9" s="281">
        <v>80</v>
      </c>
      <c r="O9" s="268">
        <v>84</v>
      </c>
      <c r="P9" s="268">
        <v>87</v>
      </c>
      <c r="Q9" s="268">
        <v>90</v>
      </c>
      <c r="R9" s="293">
        <v>93</v>
      </c>
      <c r="S9" s="315">
        <v>96</v>
      </c>
      <c r="T9" s="268">
        <v>99</v>
      </c>
      <c r="U9" s="277"/>
    </row>
    <row r="10" spans="1:21" ht="15">
      <c r="A10" s="245">
        <v>5</v>
      </c>
      <c r="B10" s="245" t="s">
        <v>1101</v>
      </c>
      <c r="C10" s="245">
        <v>20</v>
      </c>
      <c r="D10" s="248">
        <v>22</v>
      </c>
      <c r="E10" s="257">
        <v>23</v>
      </c>
      <c r="F10" s="266">
        <v>23</v>
      </c>
      <c r="G10" s="268">
        <v>22</v>
      </c>
      <c r="H10" s="268">
        <v>23</v>
      </c>
      <c r="I10" s="268">
        <v>23</v>
      </c>
      <c r="J10" s="268">
        <v>23</v>
      </c>
      <c r="K10" s="266">
        <v>23</v>
      </c>
      <c r="L10" s="278">
        <v>24</v>
      </c>
      <c r="M10" s="278">
        <v>24</v>
      </c>
      <c r="N10" s="281">
        <v>24</v>
      </c>
      <c r="O10" s="268">
        <v>24</v>
      </c>
      <c r="P10" s="268">
        <v>24</v>
      </c>
      <c r="Q10" s="268">
        <v>24</v>
      </c>
      <c r="R10" s="293">
        <v>24</v>
      </c>
      <c r="S10" s="315">
        <v>24</v>
      </c>
      <c r="T10" s="268">
        <v>24</v>
      </c>
      <c r="U10" s="277"/>
    </row>
    <row r="11" spans="1:21" ht="15">
      <c r="A11" s="245">
        <v>5</v>
      </c>
      <c r="B11" s="245" t="s">
        <v>1102</v>
      </c>
      <c r="C11" s="245">
        <v>17</v>
      </c>
      <c r="D11" s="248">
        <v>18</v>
      </c>
      <c r="E11" s="257">
        <v>18</v>
      </c>
      <c r="F11" s="266">
        <v>18</v>
      </c>
      <c r="G11" s="268">
        <v>18</v>
      </c>
      <c r="H11" s="268">
        <v>19</v>
      </c>
      <c r="I11" s="268">
        <v>19</v>
      </c>
      <c r="J11" s="268">
        <v>19</v>
      </c>
      <c r="K11" s="266">
        <v>19</v>
      </c>
      <c r="L11" s="278">
        <v>19</v>
      </c>
      <c r="M11" s="278">
        <v>19</v>
      </c>
      <c r="N11" s="281">
        <v>19</v>
      </c>
      <c r="O11" s="268">
        <v>19</v>
      </c>
      <c r="P11" s="268">
        <v>19</v>
      </c>
      <c r="Q11" s="268">
        <v>19</v>
      </c>
      <c r="R11" s="293">
        <v>19</v>
      </c>
      <c r="S11" s="315">
        <v>19</v>
      </c>
      <c r="T11" s="268">
        <v>19</v>
      </c>
      <c r="U11" s="277"/>
    </row>
    <row r="12" spans="1:21" ht="15">
      <c r="A12" s="245">
        <v>6</v>
      </c>
      <c r="B12" s="245" t="s">
        <v>1101</v>
      </c>
      <c r="C12" s="245">
        <v>180</v>
      </c>
      <c r="D12" s="248">
        <v>194</v>
      </c>
      <c r="E12" s="257">
        <v>208</v>
      </c>
      <c r="F12" s="266">
        <v>226</v>
      </c>
      <c r="G12" s="268">
        <v>246</v>
      </c>
      <c r="H12" s="268">
        <v>263</v>
      </c>
      <c r="I12" s="268">
        <v>279</v>
      </c>
      <c r="J12" s="268">
        <v>293</v>
      </c>
      <c r="K12" s="266">
        <v>311</v>
      </c>
      <c r="L12" s="278">
        <v>335</v>
      </c>
      <c r="M12" s="278">
        <v>358</v>
      </c>
      <c r="N12" s="281">
        <v>374</v>
      </c>
      <c r="O12" s="268">
        <v>390</v>
      </c>
      <c r="P12" s="268">
        <v>404</v>
      </c>
      <c r="Q12" s="268">
        <v>419</v>
      </c>
      <c r="R12" s="293">
        <v>439</v>
      </c>
      <c r="S12" s="315">
        <v>453</v>
      </c>
      <c r="T12" s="268">
        <v>453</v>
      </c>
      <c r="U12" s="277"/>
    </row>
    <row r="13" spans="1:21" ht="15">
      <c r="A13" s="245">
        <v>6</v>
      </c>
      <c r="B13" s="245" t="s">
        <v>1102</v>
      </c>
      <c r="C13" s="245">
        <v>101</v>
      </c>
      <c r="D13" s="248">
        <v>114</v>
      </c>
      <c r="E13" s="257">
        <v>128</v>
      </c>
      <c r="F13" s="266">
        <v>137</v>
      </c>
      <c r="G13" s="268">
        <v>143</v>
      </c>
      <c r="H13" s="268">
        <v>152</v>
      </c>
      <c r="I13" s="268">
        <v>163</v>
      </c>
      <c r="J13" s="268">
        <v>175</v>
      </c>
      <c r="K13" s="266">
        <v>188</v>
      </c>
      <c r="L13" s="278">
        <v>197</v>
      </c>
      <c r="M13" s="278">
        <v>203</v>
      </c>
      <c r="N13" s="281">
        <v>211</v>
      </c>
      <c r="O13" s="268">
        <v>222</v>
      </c>
      <c r="P13" s="268">
        <v>233</v>
      </c>
      <c r="Q13" s="268">
        <v>244</v>
      </c>
      <c r="R13" s="293">
        <v>254</v>
      </c>
      <c r="S13" s="315">
        <v>260</v>
      </c>
      <c r="T13" s="268">
        <v>260</v>
      </c>
      <c r="U13" s="277"/>
    </row>
    <row r="14" spans="1:21" ht="15">
      <c r="A14" s="245">
        <v>7</v>
      </c>
      <c r="B14" s="245" t="s">
        <v>1101</v>
      </c>
      <c r="C14" s="245">
        <v>58</v>
      </c>
      <c r="D14" s="248">
        <v>65</v>
      </c>
      <c r="E14" s="257">
        <v>74</v>
      </c>
      <c r="F14" s="266">
        <v>80</v>
      </c>
      <c r="G14" s="268">
        <v>89</v>
      </c>
      <c r="H14" s="268">
        <v>98</v>
      </c>
      <c r="I14" s="268">
        <v>104</v>
      </c>
      <c r="J14" s="268">
        <v>112</v>
      </c>
      <c r="K14" s="266">
        <v>119</v>
      </c>
      <c r="L14" s="278">
        <v>127</v>
      </c>
      <c r="M14" s="278">
        <v>134</v>
      </c>
      <c r="N14" s="281">
        <v>143</v>
      </c>
      <c r="O14" s="268">
        <v>150</v>
      </c>
      <c r="P14" s="268">
        <v>157</v>
      </c>
      <c r="Q14" s="268">
        <v>166</v>
      </c>
      <c r="R14" s="293">
        <v>174</v>
      </c>
      <c r="S14" s="315">
        <v>184</v>
      </c>
      <c r="T14" s="268">
        <v>192</v>
      </c>
      <c r="U14" s="277"/>
    </row>
    <row r="15" spans="1:21" ht="15">
      <c r="A15" s="245">
        <v>7</v>
      </c>
      <c r="B15" s="245" t="s">
        <v>1102</v>
      </c>
      <c r="C15" s="245">
        <v>31</v>
      </c>
      <c r="D15" s="248">
        <v>36</v>
      </c>
      <c r="E15" s="257">
        <v>41</v>
      </c>
      <c r="F15" s="266">
        <v>47</v>
      </c>
      <c r="G15" s="268">
        <v>52</v>
      </c>
      <c r="H15" s="268">
        <v>59</v>
      </c>
      <c r="I15" s="268">
        <v>64</v>
      </c>
      <c r="J15" s="268">
        <v>69</v>
      </c>
      <c r="K15" s="266">
        <v>74</v>
      </c>
      <c r="L15" s="278">
        <v>80</v>
      </c>
      <c r="M15" s="278">
        <v>85</v>
      </c>
      <c r="N15" s="281">
        <v>90</v>
      </c>
      <c r="O15" s="268">
        <v>95</v>
      </c>
      <c r="P15" s="268">
        <v>100</v>
      </c>
      <c r="Q15" s="268">
        <v>107</v>
      </c>
      <c r="R15" s="293">
        <v>112</v>
      </c>
      <c r="S15" s="315">
        <v>117</v>
      </c>
      <c r="T15" s="268">
        <v>121</v>
      </c>
      <c r="U15" s="277"/>
    </row>
    <row r="16" spans="1:21" ht="15">
      <c r="A16" s="245">
        <v>8</v>
      </c>
      <c r="B16" s="245" t="s">
        <v>1101</v>
      </c>
      <c r="C16" s="245">
        <v>33</v>
      </c>
      <c r="D16" s="248">
        <v>37</v>
      </c>
      <c r="E16" s="257">
        <v>40</v>
      </c>
      <c r="F16" s="266">
        <v>50</v>
      </c>
      <c r="G16" s="268">
        <v>62</v>
      </c>
      <c r="H16" s="268">
        <v>66</v>
      </c>
      <c r="I16" s="268">
        <v>70</v>
      </c>
      <c r="J16" s="268">
        <v>73</v>
      </c>
      <c r="K16" s="266">
        <v>75</v>
      </c>
      <c r="L16" s="278">
        <v>79</v>
      </c>
      <c r="M16" s="278">
        <v>80</v>
      </c>
      <c r="N16" s="281">
        <v>86</v>
      </c>
      <c r="O16" s="268">
        <v>91</v>
      </c>
      <c r="P16" s="268">
        <v>97</v>
      </c>
      <c r="Q16" s="268">
        <v>104</v>
      </c>
      <c r="R16" s="293">
        <v>111</v>
      </c>
      <c r="S16" s="315">
        <v>120</v>
      </c>
      <c r="T16" s="268">
        <v>127</v>
      </c>
      <c r="U16" s="277"/>
    </row>
    <row r="17" spans="1:21" ht="15">
      <c r="A17" s="245">
        <v>8</v>
      </c>
      <c r="B17" s="245" t="s">
        <v>1102</v>
      </c>
      <c r="C17" s="245">
        <v>15</v>
      </c>
      <c r="D17" s="248">
        <v>16</v>
      </c>
      <c r="E17" s="257">
        <v>17</v>
      </c>
      <c r="F17" s="266">
        <v>19</v>
      </c>
      <c r="G17" s="268">
        <v>21</v>
      </c>
      <c r="H17" s="268">
        <v>23</v>
      </c>
      <c r="I17" s="268">
        <v>24</v>
      </c>
      <c r="J17" s="268">
        <v>25</v>
      </c>
      <c r="K17" s="266">
        <v>26</v>
      </c>
      <c r="L17" s="278">
        <v>27</v>
      </c>
      <c r="M17" s="278">
        <v>27</v>
      </c>
      <c r="N17" s="281">
        <v>29</v>
      </c>
      <c r="O17" s="268">
        <v>32</v>
      </c>
      <c r="P17" s="268">
        <v>34</v>
      </c>
      <c r="Q17" s="268">
        <v>37</v>
      </c>
      <c r="R17" s="293">
        <v>40</v>
      </c>
      <c r="S17" s="315">
        <v>43</v>
      </c>
      <c r="T17" s="268">
        <v>46</v>
      </c>
      <c r="U17" s="277"/>
    </row>
    <row r="18" spans="1:21" ht="15">
      <c r="A18" s="245">
        <v>9</v>
      </c>
      <c r="B18" s="245" t="s">
        <v>1101</v>
      </c>
      <c r="C18" s="245">
        <v>66</v>
      </c>
      <c r="D18" s="248">
        <v>69</v>
      </c>
      <c r="E18" s="257">
        <v>71</v>
      </c>
      <c r="F18" s="266">
        <v>74</v>
      </c>
      <c r="G18" s="268">
        <v>77</v>
      </c>
      <c r="H18" s="268">
        <v>79</v>
      </c>
      <c r="I18" s="268">
        <v>82</v>
      </c>
      <c r="J18" s="268">
        <v>85</v>
      </c>
      <c r="K18" s="266">
        <v>88</v>
      </c>
      <c r="L18" s="278">
        <v>94</v>
      </c>
      <c r="M18" s="278">
        <v>100</v>
      </c>
      <c r="N18" s="281">
        <v>106</v>
      </c>
      <c r="O18" s="268">
        <v>113</v>
      </c>
      <c r="P18" s="268">
        <v>120</v>
      </c>
      <c r="Q18" s="268">
        <v>126</v>
      </c>
      <c r="R18" s="293">
        <v>152</v>
      </c>
      <c r="S18" s="315">
        <v>157</v>
      </c>
      <c r="T18" s="268">
        <v>162</v>
      </c>
      <c r="U18" s="277"/>
    </row>
    <row r="19" spans="1:21" ht="15">
      <c r="A19" s="245">
        <v>9</v>
      </c>
      <c r="B19" s="245" t="s">
        <v>1102</v>
      </c>
      <c r="C19" s="245">
        <v>46</v>
      </c>
      <c r="D19" s="248">
        <v>48</v>
      </c>
      <c r="E19" s="257">
        <v>49</v>
      </c>
      <c r="F19" s="266">
        <v>51</v>
      </c>
      <c r="G19" s="268">
        <v>52</v>
      </c>
      <c r="H19" s="268">
        <v>54</v>
      </c>
      <c r="I19" s="268">
        <v>55</v>
      </c>
      <c r="J19" s="268">
        <v>58</v>
      </c>
      <c r="K19" s="266">
        <v>60</v>
      </c>
      <c r="L19" s="278">
        <v>64</v>
      </c>
      <c r="M19" s="278">
        <v>69</v>
      </c>
      <c r="N19" s="281">
        <v>74</v>
      </c>
      <c r="O19" s="268">
        <v>80</v>
      </c>
      <c r="P19" s="268">
        <v>85</v>
      </c>
      <c r="Q19" s="268">
        <v>89</v>
      </c>
      <c r="R19" s="293">
        <v>94</v>
      </c>
      <c r="S19" s="315">
        <v>97</v>
      </c>
      <c r="T19" s="268">
        <v>100</v>
      </c>
      <c r="U19" s="277"/>
    </row>
    <row r="20" spans="1:21" ht="15">
      <c r="A20" s="245">
        <v>10</v>
      </c>
      <c r="B20" s="245" t="s">
        <v>1101</v>
      </c>
      <c r="C20" s="245">
        <v>138</v>
      </c>
      <c r="D20" s="248">
        <v>144</v>
      </c>
      <c r="E20" s="257">
        <v>149</v>
      </c>
      <c r="F20" s="266">
        <v>154</v>
      </c>
      <c r="G20" s="268">
        <v>159</v>
      </c>
      <c r="H20" s="268">
        <v>164</v>
      </c>
      <c r="I20" s="268">
        <v>169</v>
      </c>
      <c r="J20" s="268">
        <v>173</v>
      </c>
      <c r="K20" s="266">
        <v>177</v>
      </c>
      <c r="L20" s="278">
        <v>180</v>
      </c>
      <c r="M20" s="278">
        <v>184</v>
      </c>
      <c r="N20" s="281">
        <v>188</v>
      </c>
      <c r="O20" s="268">
        <v>193</v>
      </c>
      <c r="P20" s="268">
        <v>197</v>
      </c>
      <c r="Q20" s="268">
        <v>201</v>
      </c>
      <c r="R20" s="293">
        <v>205</v>
      </c>
      <c r="S20" s="315">
        <v>209</v>
      </c>
      <c r="T20" s="268">
        <v>214</v>
      </c>
      <c r="U20" s="277"/>
    </row>
    <row r="21" spans="1:21" ht="15">
      <c r="A21" s="245">
        <v>10</v>
      </c>
      <c r="B21" s="245" t="s">
        <v>1102</v>
      </c>
      <c r="C21" s="245">
        <v>75</v>
      </c>
      <c r="D21" s="248">
        <v>76</v>
      </c>
      <c r="E21" s="257">
        <v>77</v>
      </c>
      <c r="F21" s="266">
        <v>78</v>
      </c>
      <c r="G21" s="268">
        <v>79</v>
      </c>
      <c r="H21" s="268">
        <v>81</v>
      </c>
      <c r="I21" s="268">
        <v>82</v>
      </c>
      <c r="J21" s="268">
        <v>82</v>
      </c>
      <c r="K21" s="266">
        <v>84</v>
      </c>
      <c r="L21" s="278">
        <v>85</v>
      </c>
      <c r="M21" s="278">
        <v>86</v>
      </c>
      <c r="N21" s="281">
        <v>88</v>
      </c>
      <c r="O21" s="268">
        <v>88</v>
      </c>
      <c r="P21" s="268">
        <v>89</v>
      </c>
      <c r="Q21" s="268">
        <v>90</v>
      </c>
      <c r="R21" s="293">
        <v>92</v>
      </c>
      <c r="S21" s="315">
        <v>93</v>
      </c>
      <c r="T21" s="268">
        <v>94</v>
      </c>
      <c r="U21" s="277"/>
    </row>
    <row r="22" spans="1:21" ht="15">
      <c r="A22" s="245">
        <v>11</v>
      </c>
      <c r="B22" s="245" t="s">
        <v>1101</v>
      </c>
      <c r="C22" s="245">
        <v>205</v>
      </c>
      <c r="D22" s="248">
        <v>219</v>
      </c>
      <c r="E22" s="257">
        <v>233</v>
      </c>
      <c r="F22" s="266">
        <v>247</v>
      </c>
      <c r="G22" s="268">
        <v>261</v>
      </c>
      <c r="H22" s="268">
        <v>276</v>
      </c>
      <c r="I22" s="268">
        <v>289</v>
      </c>
      <c r="J22" s="268">
        <v>302</v>
      </c>
      <c r="K22" s="266">
        <v>316</v>
      </c>
      <c r="L22" s="278">
        <v>333</v>
      </c>
      <c r="M22" s="278">
        <v>347</v>
      </c>
      <c r="N22" s="281">
        <v>362</v>
      </c>
      <c r="O22" s="268">
        <v>376</v>
      </c>
      <c r="P22" s="268">
        <v>392</v>
      </c>
      <c r="Q22" s="268">
        <v>406</v>
      </c>
      <c r="R22" s="293">
        <v>425</v>
      </c>
      <c r="S22" s="315">
        <v>430</v>
      </c>
      <c r="T22" s="268">
        <v>438</v>
      </c>
      <c r="U22" s="277"/>
    </row>
    <row r="23" spans="1:21" ht="15">
      <c r="A23" s="245">
        <v>11</v>
      </c>
      <c r="B23" s="245" t="s">
        <v>1102</v>
      </c>
      <c r="C23" s="245">
        <v>140</v>
      </c>
      <c r="D23" s="248">
        <v>148</v>
      </c>
      <c r="E23" s="257">
        <v>157</v>
      </c>
      <c r="F23" s="266">
        <v>165</v>
      </c>
      <c r="G23" s="268">
        <v>172</v>
      </c>
      <c r="H23" s="268">
        <v>181</v>
      </c>
      <c r="I23" s="268">
        <v>189</v>
      </c>
      <c r="J23" s="268">
        <v>197</v>
      </c>
      <c r="K23" s="266">
        <v>206</v>
      </c>
      <c r="L23" s="278">
        <v>214</v>
      </c>
      <c r="M23" s="278">
        <v>220</v>
      </c>
      <c r="N23" s="281">
        <v>228</v>
      </c>
      <c r="O23" s="268">
        <v>236</v>
      </c>
      <c r="P23" s="268">
        <v>246</v>
      </c>
      <c r="Q23" s="268">
        <v>253</v>
      </c>
      <c r="R23" s="293">
        <v>262</v>
      </c>
      <c r="S23" s="315">
        <v>263</v>
      </c>
      <c r="T23" s="268">
        <v>268</v>
      </c>
      <c r="U23" s="277"/>
    </row>
    <row r="24" spans="1:21" ht="15">
      <c r="A24" s="245">
        <v>12</v>
      </c>
      <c r="B24" s="245" t="s">
        <v>1101</v>
      </c>
      <c r="C24" s="245">
        <v>167</v>
      </c>
      <c r="D24" s="248">
        <v>178</v>
      </c>
      <c r="E24" s="257">
        <v>190</v>
      </c>
      <c r="F24" s="266">
        <v>203</v>
      </c>
      <c r="G24" s="268">
        <v>216</v>
      </c>
      <c r="H24" s="268">
        <v>230</v>
      </c>
      <c r="I24" s="268">
        <v>242</v>
      </c>
      <c r="J24" s="268">
        <v>255</v>
      </c>
      <c r="K24" s="266">
        <v>271</v>
      </c>
      <c r="L24" s="278">
        <v>284</v>
      </c>
      <c r="M24" s="278">
        <v>297</v>
      </c>
      <c r="N24" s="281">
        <v>310</v>
      </c>
      <c r="O24" s="268">
        <v>324</v>
      </c>
      <c r="P24" s="268">
        <v>336</v>
      </c>
      <c r="Q24" s="268">
        <v>347</v>
      </c>
      <c r="R24" s="293">
        <v>359</v>
      </c>
      <c r="S24" s="315">
        <v>371</v>
      </c>
      <c r="T24" s="268">
        <v>384</v>
      </c>
      <c r="U24" s="277"/>
    </row>
    <row r="25" spans="1:21" ht="15">
      <c r="A25" s="245">
        <v>12</v>
      </c>
      <c r="B25" s="245" t="s">
        <v>1102</v>
      </c>
      <c r="C25" s="245">
        <v>120</v>
      </c>
      <c r="D25" s="248">
        <v>128</v>
      </c>
      <c r="E25" s="257">
        <v>135</v>
      </c>
      <c r="F25" s="266">
        <v>143</v>
      </c>
      <c r="G25" s="268">
        <v>151</v>
      </c>
      <c r="H25" s="268">
        <v>159</v>
      </c>
      <c r="I25" s="268">
        <v>167</v>
      </c>
      <c r="J25" s="268">
        <v>176</v>
      </c>
      <c r="K25" s="266">
        <v>186</v>
      </c>
      <c r="L25" s="278">
        <v>193</v>
      </c>
      <c r="M25" s="278">
        <v>200</v>
      </c>
      <c r="N25" s="281">
        <v>207</v>
      </c>
      <c r="O25" s="268">
        <v>214</v>
      </c>
      <c r="P25" s="268">
        <v>222</v>
      </c>
      <c r="Q25" s="268">
        <v>229</v>
      </c>
      <c r="R25" s="293">
        <v>237</v>
      </c>
      <c r="S25" s="315">
        <v>242</v>
      </c>
      <c r="T25" s="268">
        <v>250</v>
      </c>
      <c r="U25" s="277"/>
    </row>
    <row r="26" spans="1:28" ht="15">
      <c r="A26" s="268">
        <v>13</v>
      </c>
      <c r="B26" s="245" t="s">
        <v>1101</v>
      </c>
      <c r="C26" s="245">
        <v>213</v>
      </c>
      <c r="D26" s="246">
        <v>226</v>
      </c>
      <c r="E26" s="258">
        <v>237</v>
      </c>
      <c r="F26" s="266">
        <v>251</v>
      </c>
      <c r="G26" s="268">
        <v>264</v>
      </c>
      <c r="H26" s="268">
        <v>278</v>
      </c>
      <c r="I26" s="268">
        <v>291</v>
      </c>
      <c r="J26" s="268">
        <f>224+81</f>
        <v>305</v>
      </c>
      <c r="K26" s="266">
        <f>241+81</f>
        <v>322</v>
      </c>
      <c r="L26" s="278">
        <v>339</v>
      </c>
      <c r="M26" s="278">
        <v>357</v>
      </c>
      <c r="N26" s="281">
        <v>370</v>
      </c>
      <c r="O26" s="268">
        <f>303+81</f>
        <v>384</v>
      </c>
      <c r="P26" s="268">
        <f>318+81</f>
        <v>399</v>
      </c>
      <c r="Q26" s="268">
        <f>332+81</f>
        <v>413</v>
      </c>
      <c r="R26" s="293">
        <f>347+81</f>
        <v>428</v>
      </c>
      <c r="S26" s="315">
        <f>361+81</f>
        <v>442</v>
      </c>
      <c r="T26" s="268">
        <f>378+81</f>
        <v>459</v>
      </c>
      <c r="U26" s="277">
        <f aca="true" t="shared" si="1" ref="T26:AB27">M26-L26</f>
        <v>18</v>
      </c>
      <c r="V26" s="277">
        <f t="shared" si="1"/>
        <v>13</v>
      </c>
      <c r="W26" s="277">
        <f t="shared" si="1"/>
        <v>14</v>
      </c>
      <c r="X26" s="277">
        <f t="shared" si="1"/>
        <v>15</v>
      </c>
      <c r="Y26" s="277">
        <f t="shared" si="1"/>
        <v>14</v>
      </c>
      <c r="Z26" s="277">
        <f t="shared" si="1"/>
        <v>15</v>
      </c>
      <c r="AA26" s="277">
        <f t="shared" si="1"/>
        <v>14</v>
      </c>
      <c r="AB26" s="277">
        <f t="shared" si="1"/>
        <v>17</v>
      </c>
    </row>
    <row r="27" spans="1:28" ht="15">
      <c r="A27" s="245">
        <v>13</v>
      </c>
      <c r="B27" s="245" t="s">
        <v>1102</v>
      </c>
      <c r="C27" s="245">
        <v>50</v>
      </c>
      <c r="D27" s="246">
        <v>56</v>
      </c>
      <c r="E27" s="258">
        <v>61</v>
      </c>
      <c r="F27" s="266">
        <v>67</v>
      </c>
      <c r="G27" s="268">
        <v>72</v>
      </c>
      <c r="H27" s="268">
        <v>78</v>
      </c>
      <c r="I27" s="268">
        <v>84</v>
      </c>
      <c r="J27" s="268">
        <v>90</v>
      </c>
      <c r="K27" s="266">
        <v>97</v>
      </c>
      <c r="L27" s="278">
        <v>102</v>
      </c>
      <c r="M27" s="278">
        <v>107</v>
      </c>
      <c r="N27" s="281">
        <v>111</v>
      </c>
      <c r="O27" s="268">
        <v>116</v>
      </c>
      <c r="P27" s="268">
        <v>121</v>
      </c>
      <c r="Q27" s="268">
        <v>127</v>
      </c>
      <c r="R27" s="293">
        <v>132</v>
      </c>
      <c r="S27" s="315">
        <v>137</v>
      </c>
      <c r="T27" s="268">
        <v>142</v>
      </c>
      <c r="U27" s="277">
        <f t="shared" si="1"/>
        <v>5</v>
      </c>
      <c r="V27" s="277">
        <f t="shared" si="1"/>
        <v>4</v>
      </c>
      <c r="W27" s="277">
        <f t="shared" si="1"/>
        <v>5</v>
      </c>
      <c r="X27" s="277">
        <f t="shared" si="1"/>
        <v>5</v>
      </c>
      <c r="Y27" s="277">
        <f t="shared" si="1"/>
        <v>6</v>
      </c>
      <c r="Z27" s="277">
        <f t="shared" si="1"/>
        <v>5</v>
      </c>
      <c r="AA27" s="277">
        <f t="shared" si="1"/>
        <v>5</v>
      </c>
      <c r="AB27" s="277">
        <f t="shared" si="1"/>
        <v>5</v>
      </c>
    </row>
    <row r="28" spans="1:21" ht="15">
      <c r="A28" s="245">
        <v>14</v>
      </c>
      <c r="B28" s="245" t="s">
        <v>1101</v>
      </c>
      <c r="C28" s="245">
        <v>187</v>
      </c>
      <c r="D28" s="248">
        <v>196</v>
      </c>
      <c r="E28" s="257">
        <v>208</v>
      </c>
      <c r="F28" s="266">
        <v>220</v>
      </c>
      <c r="G28" s="268">
        <v>231</v>
      </c>
      <c r="H28" s="268">
        <v>244</v>
      </c>
      <c r="I28" s="268">
        <v>255</v>
      </c>
      <c r="J28" s="268">
        <v>266</v>
      </c>
      <c r="K28" s="266">
        <v>274</v>
      </c>
      <c r="L28" s="278">
        <v>286</v>
      </c>
      <c r="M28" s="278">
        <v>291</v>
      </c>
      <c r="N28" s="281">
        <v>297</v>
      </c>
      <c r="O28" s="268">
        <v>309</v>
      </c>
      <c r="P28" s="268">
        <v>318</v>
      </c>
      <c r="Q28" s="268">
        <v>326</v>
      </c>
      <c r="R28" s="293">
        <v>336</v>
      </c>
      <c r="S28" s="315">
        <v>347</v>
      </c>
      <c r="T28" s="268">
        <v>348</v>
      </c>
      <c r="U28" s="277"/>
    </row>
    <row r="29" spans="1:21" ht="15">
      <c r="A29" s="245">
        <v>14</v>
      </c>
      <c r="B29" s="245" t="s">
        <v>1102</v>
      </c>
      <c r="C29" s="245">
        <v>135</v>
      </c>
      <c r="D29" s="248">
        <v>143</v>
      </c>
      <c r="E29" s="257">
        <v>155</v>
      </c>
      <c r="F29" s="266">
        <v>168</v>
      </c>
      <c r="G29" s="268">
        <v>175</v>
      </c>
      <c r="H29" s="268">
        <v>188</v>
      </c>
      <c r="I29" s="268">
        <v>202</v>
      </c>
      <c r="J29" s="268">
        <v>218</v>
      </c>
      <c r="K29" s="266">
        <v>230</v>
      </c>
      <c r="L29" s="278">
        <v>239</v>
      </c>
      <c r="M29" s="278">
        <v>242</v>
      </c>
      <c r="N29" s="281">
        <v>249</v>
      </c>
      <c r="O29" s="268">
        <v>263</v>
      </c>
      <c r="P29" s="268">
        <v>279</v>
      </c>
      <c r="Q29" s="268">
        <v>290</v>
      </c>
      <c r="R29" s="293">
        <v>301</v>
      </c>
      <c r="S29" s="315">
        <v>311</v>
      </c>
      <c r="T29" s="268">
        <v>311</v>
      </c>
      <c r="U29" s="277"/>
    </row>
    <row r="30" spans="1:21" ht="15">
      <c r="A30" s="245">
        <v>15</v>
      </c>
      <c r="B30" s="245" t="s">
        <v>1101</v>
      </c>
      <c r="C30" s="245">
        <v>223</v>
      </c>
      <c r="D30" s="248">
        <v>239</v>
      </c>
      <c r="E30" s="257">
        <v>256</v>
      </c>
      <c r="F30" s="266">
        <v>269</v>
      </c>
      <c r="G30" s="268">
        <v>283</v>
      </c>
      <c r="H30" s="268">
        <v>296</v>
      </c>
      <c r="I30" s="268">
        <v>309</v>
      </c>
      <c r="J30" s="268">
        <v>320</v>
      </c>
      <c r="K30" s="266">
        <v>334</v>
      </c>
      <c r="L30" s="278">
        <v>347</v>
      </c>
      <c r="M30" s="278">
        <v>360</v>
      </c>
      <c r="N30" s="281">
        <v>373</v>
      </c>
      <c r="O30" s="268">
        <v>388</v>
      </c>
      <c r="P30" s="268">
        <v>401</v>
      </c>
      <c r="Q30" s="268">
        <v>414</v>
      </c>
      <c r="R30" s="293">
        <v>427</v>
      </c>
      <c r="S30" s="315">
        <v>441</v>
      </c>
      <c r="T30" s="268">
        <v>456</v>
      </c>
      <c r="U30" s="277"/>
    </row>
    <row r="31" spans="1:21" ht="15">
      <c r="A31" s="245">
        <v>15</v>
      </c>
      <c r="B31" s="245" t="s">
        <v>1102</v>
      </c>
      <c r="C31" s="245">
        <v>122</v>
      </c>
      <c r="D31" s="248">
        <v>134</v>
      </c>
      <c r="E31" s="257">
        <v>145</v>
      </c>
      <c r="F31" s="266">
        <v>153</v>
      </c>
      <c r="G31" s="268">
        <v>160</v>
      </c>
      <c r="H31" s="268">
        <v>169</v>
      </c>
      <c r="I31" s="268">
        <v>178</v>
      </c>
      <c r="J31" s="268">
        <v>186</v>
      </c>
      <c r="K31" s="266">
        <v>197</v>
      </c>
      <c r="L31" s="278">
        <v>204</v>
      </c>
      <c r="M31" s="278">
        <v>210</v>
      </c>
      <c r="N31" s="281">
        <v>217</v>
      </c>
      <c r="O31" s="268">
        <v>225</v>
      </c>
      <c r="P31" s="268">
        <v>232</v>
      </c>
      <c r="Q31" s="268">
        <v>239</v>
      </c>
      <c r="R31" s="293">
        <v>246</v>
      </c>
      <c r="S31" s="315">
        <v>252</v>
      </c>
      <c r="T31" s="268">
        <v>260</v>
      </c>
      <c r="U31" s="277"/>
    </row>
    <row r="32" spans="1:21" ht="15">
      <c r="A32" s="245">
        <v>16</v>
      </c>
      <c r="B32" s="245" t="s">
        <v>1101</v>
      </c>
      <c r="C32" s="245">
        <v>147</v>
      </c>
      <c r="D32" s="248">
        <v>153</v>
      </c>
      <c r="E32" s="257">
        <v>160</v>
      </c>
      <c r="F32" s="266">
        <v>166</v>
      </c>
      <c r="G32" s="268">
        <v>171</v>
      </c>
      <c r="H32" s="268">
        <v>179</v>
      </c>
      <c r="I32" s="268">
        <v>187</v>
      </c>
      <c r="J32" s="268">
        <v>193</v>
      </c>
      <c r="K32" s="266">
        <v>201</v>
      </c>
      <c r="L32" s="278">
        <v>208</v>
      </c>
      <c r="M32" s="278">
        <v>216</v>
      </c>
      <c r="N32" s="281">
        <v>224</v>
      </c>
      <c r="O32" s="268">
        <v>233</v>
      </c>
      <c r="P32" s="268">
        <v>240</v>
      </c>
      <c r="Q32" s="268">
        <v>244</v>
      </c>
      <c r="R32" s="293">
        <v>251</v>
      </c>
      <c r="S32" s="315">
        <v>256</v>
      </c>
      <c r="T32" s="268">
        <v>261</v>
      </c>
      <c r="U32" s="277"/>
    </row>
    <row r="33" spans="1:21" ht="15">
      <c r="A33" s="245">
        <v>16</v>
      </c>
      <c r="B33" s="245" t="s">
        <v>1102</v>
      </c>
      <c r="C33" s="245">
        <v>70</v>
      </c>
      <c r="D33" s="248">
        <v>72</v>
      </c>
      <c r="E33" s="257">
        <v>75</v>
      </c>
      <c r="F33" s="266">
        <v>78</v>
      </c>
      <c r="G33" s="268">
        <v>79</v>
      </c>
      <c r="H33" s="268">
        <v>83</v>
      </c>
      <c r="I33" s="268">
        <v>87</v>
      </c>
      <c r="J33" s="268">
        <v>90</v>
      </c>
      <c r="K33" s="266">
        <v>93</v>
      </c>
      <c r="L33" s="278">
        <v>95</v>
      </c>
      <c r="M33" s="278">
        <v>98</v>
      </c>
      <c r="N33" s="281">
        <v>101</v>
      </c>
      <c r="O33" s="268">
        <v>104</v>
      </c>
      <c r="P33" s="268">
        <v>108</v>
      </c>
      <c r="Q33" s="268">
        <v>110</v>
      </c>
      <c r="R33" s="293">
        <v>113</v>
      </c>
      <c r="S33" s="315">
        <v>114</v>
      </c>
      <c r="T33" s="268">
        <v>116</v>
      </c>
      <c r="U33" s="277"/>
    </row>
    <row r="34" spans="1:21" ht="15">
      <c r="A34" s="245">
        <v>17</v>
      </c>
      <c r="B34" s="245" t="s">
        <v>1101</v>
      </c>
      <c r="C34" s="245">
        <v>166</v>
      </c>
      <c r="D34" s="248">
        <v>175</v>
      </c>
      <c r="E34" s="257">
        <v>182</v>
      </c>
      <c r="F34" s="266">
        <v>191</v>
      </c>
      <c r="G34" s="268">
        <v>200</v>
      </c>
      <c r="H34" s="268">
        <v>212</v>
      </c>
      <c r="I34" s="268">
        <v>222</v>
      </c>
      <c r="J34" s="268">
        <v>230</v>
      </c>
      <c r="K34" s="266">
        <v>240</v>
      </c>
      <c r="L34" s="278">
        <v>252</v>
      </c>
      <c r="M34" s="278">
        <v>261</v>
      </c>
      <c r="N34" s="281">
        <v>265</v>
      </c>
      <c r="O34" s="268">
        <v>270</v>
      </c>
      <c r="P34" s="268">
        <v>275</v>
      </c>
      <c r="Q34" s="268">
        <v>280</v>
      </c>
      <c r="R34" s="293">
        <v>285</v>
      </c>
      <c r="S34" s="315">
        <v>289</v>
      </c>
      <c r="T34" s="268">
        <v>292</v>
      </c>
      <c r="U34" s="277"/>
    </row>
    <row r="35" spans="1:21" ht="15">
      <c r="A35" s="245">
        <v>17</v>
      </c>
      <c r="B35" s="245" t="s">
        <v>1102</v>
      </c>
      <c r="C35" s="245">
        <v>118</v>
      </c>
      <c r="D35" s="248">
        <v>124</v>
      </c>
      <c r="E35" s="257">
        <v>129</v>
      </c>
      <c r="F35" s="266">
        <v>134</v>
      </c>
      <c r="G35" s="268">
        <v>138</v>
      </c>
      <c r="H35" s="268">
        <v>145</v>
      </c>
      <c r="I35" s="268">
        <v>151</v>
      </c>
      <c r="J35" s="268">
        <v>156</v>
      </c>
      <c r="K35" s="266">
        <v>162</v>
      </c>
      <c r="L35" s="278">
        <v>168</v>
      </c>
      <c r="M35" s="278">
        <v>173</v>
      </c>
      <c r="N35" s="281">
        <v>175</v>
      </c>
      <c r="O35" s="268">
        <v>177</v>
      </c>
      <c r="P35" s="268">
        <v>180</v>
      </c>
      <c r="Q35" s="268">
        <v>183</v>
      </c>
      <c r="R35" s="293">
        <v>185</v>
      </c>
      <c r="S35" s="315">
        <v>186</v>
      </c>
      <c r="T35" s="268">
        <v>188</v>
      </c>
      <c r="U35" s="277"/>
    </row>
    <row r="36" spans="1:28" ht="15">
      <c r="A36" s="245">
        <v>18</v>
      </c>
      <c r="B36" s="245" t="s">
        <v>1101</v>
      </c>
      <c r="C36" s="245">
        <v>78</v>
      </c>
      <c r="D36" s="248">
        <v>80</v>
      </c>
      <c r="E36" s="257">
        <v>82</v>
      </c>
      <c r="F36" s="266">
        <v>85</v>
      </c>
      <c r="G36" s="268">
        <v>86</v>
      </c>
      <c r="H36" s="268">
        <v>89</v>
      </c>
      <c r="I36" s="268">
        <v>91</v>
      </c>
      <c r="J36" s="268">
        <v>93</v>
      </c>
      <c r="K36" s="266">
        <v>95</v>
      </c>
      <c r="L36" s="278">
        <v>97</v>
      </c>
      <c r="M36" s="278">
        <v>101</v>
      </c>
      <c r="N36" s="281">
        <v>104</v>
      </c>
      <c r="O36" s="268">
        <v>105</v>
      </c>
      <c r="P36" s="268">
        <v>107</v>
      </c>
      <c r="Q36" s="268">
        <v>111</v>
      </c>
      <c r="R36" s="293">
        <v>114</v>
      </c>
      <c r="S36" s="315">
        <v>116</v>
      </c>
      <c r="T36" s="268">
        <v>118</v>
      </c>
      <c r="U36" s="277">
        <f aca="true" t="shared" si="2" ref="T36:AB37">M36-L36</f>
        <v>4</v>
      </c>
      <c r="V36" s="277">
        <f t="shared" si="2"/>
        <v>3</v>
      </c>
      <c r="W36" s="277">
        <f t="shared" si="2"/>
        <v>1</v>
      </c>
      <c r="X36" s="277">
        <f t="shared" si="2"/>
        <v>2</v>
      </c>
      <c r="Y36" s="277">
        <f t="shared" si="2"/>
        <v>4</v>
      </c>
      <c r="Z36" s="277">
        <f t="shared" si="2"/>
        <v>3</v>
      </c>
      <c r="AA36" s="277">
        <f t="shared" si="2"/>
        <v>2</v>
      </c>
      <c r="AB36" s="277">
        <f t="shared" si="2"/>
        <v>2</v>
      </c>
    </row>
    <row r="37" spans="1:28" ht="15">
      <c r="A37" s="245">
        <v>18</v>
      </c>
      <c r="B37" s="245" t="s">
        <v>1102</v>
      </c>
      <c r="C37" s="245">
        <v>63</v>
      </c>
      <c r="D37" s="248">
        <v>65</v>
      </c>
      <c r="E37" s="257">
        <v>66</v>
      </c>
      <c r="F37" s="266">
        <v>68</v>
      </c>
      <c r="G37" s="268">
        <v>68</v>
      </c>
      <c r="H37" s="268">
        <v>70</v>
      </c>
      <c r="I37" s="268">
        <v>72</v>
      </c>
      <c r="J37" s="268">
        <v>73</v>
      </c>
      <c r="K37" s="266">
        <v>74</v>
      </c>
      <c r="L37" s="278">
        <v>75</v>
      </c>
      <c r="M37" s="278">
        <v>77</v>
      </c>
      <c r="N37" s="281">
        <v>78</v>
      </c>
      <c r="O37" s="268">
        <v>78</v>
      </c>
      <c r="P37" s="268">
        <v>80</v>
      </c>
      <c r="Q37" s="268">
        <v>83</v>
      </c>
      <c r="R37" s="293">
        <v>85</v>
      </c>
      <c r="S37" s="315">
        <v>86</v>
      </c>
      <c r="T37" s="268">
        <v>87</v>
      </c>
      <c r="U37" s="277">
        <f t="shared" si="2"/>
        <v>2</v>
      </c>
      <c r="V37" s="277">
        <f t="shared" si="2"/>
        <v>1</v>
      </c>
      <c r="W37" s="277">
        <f t="shared" si="2"/>
        <v>0</v>
      </c>
      <c r="X37" s="277">
        <f t="shared" si="2"/>
        <v>2</v>
      </c>
      <c r="Y37" s="277">
        <f t="shared" si="2"/>
        <v>3</v>
      </c>
      <c r="Z37" s="277">
        <f t="shared" si="2"/>
        <v>2</v>
      </c>
      <c r="AA37" s="277">
        <f t="shared" si="2"/>
        <v>1</v>
      </c>
      <c r="AB37" s="277">
        <f t="shared" si="2"/>
        <v>1</v>
      </c>
    </row>
    <row r="38" spans="1:21" ht="15">
      <c r="A38" s="245">
        <v>19</v>
      </c>
      <c r="B38" s="245" t="s">
        <v>1101</v>
      </c>
      <c r="C38" s="245">
        <v>95</v>
      </c>
      <c r="D38" s="246">
        <v>96</v>
      </c>
      <c r="E38" s="258">
        <v>103</v>
      </c>
      <c r="F38" s="266">
        <v>109</v>
      </c>
      <c r="G38" s="268">
        <v>121</v>
      </c>
      <c r="H38" s="268">
        <v>125</v>
      </c>
      <c r="I38" s="268">
        <v>130</v>
      </c>
      <c r="J38" s="268">
        <v>131</v>
      </c>
      <c r="K38" s="266">
        <v>137</v>
      </c>
      <c r="L38" s="278">
        <v>140</v>
      </c>
      <c r="M38" s="278">
        <v>148</v>
      </c>
      <c r="N38" s="281">
        <v>155</v>
      </c>
      <c r="O38" s="268">
        <v>163</v>
      </c>
      <c r="P38" s="268">
        <v>169</v>
      </c>
      <c r="Q38" s="268">
        <v>178</v>
      </c>
      <c r="R38" s="293">
        <v>185</v>
      </c>
      <c r="S38" s="315">
        <v>186</v>
      </c>
      <c r="T38" s="268">
        <v>188</v>
      </c>
      <c r="U38" s="277"/>
    </row>
    <row r="39" spans="1:21" ht="15">
      <c r="A39" s="245">
        <v>19</v>
      </c>
      <c r="B39" s="245" t="s">
        <v>1102</v>
      </c>
      <c r="C39" s="245">
        <v>55</v>
      </c>
      <c r="D39" s="246">
        <v>54</v>
      </c>
      <c r="E39" s="258">
        <v>57</v>
      </c>
      <c r="F39" s="266">
        <v>58</v>
      </c>
      <c r="G39" s="268">
        <v>60</v>
      </c>
      <c r="H39" s="268">
        <v>62</v>
      </c>
      <c r="I39" s="268">
        <v>65</v>
      </c>
      <c r="J39" s="268">
        <v>66</v>
      </c>
      <c r="K39" s="266">
        <v>68</v>
      </c>
      <c r="L39" s="278">
        <v>70</v>
      </c>
      <c r="M39" s="278">
        <v>75</v>
      </c>
      <c r="N39" s="281">
        <v>79</v>
      </c>
      <c r="O39" s="268">
        <v>85</v>
      </c>
      <c r="P39" s="268">
        <v>91</v>
      </c>
      <c r="Q39" s="268">
        <v>98</v>
      </c>
      <c r="R39" s="293">
        <v>104</v>
      </c>
      <c r="S39" s="315">
        <v>106</v>
      </c>
      <c r="T39" s="268">
        <v>109</v>
      </c>
      <c r="U39" s="277"/>
    </row>
    <row r="40" spans="1:21" ht="15">
      <c r="A40" s="245">
        <v>20</v>
      </c>
      <c r="B40" s="245" t="s">
        <v>1101</v>
      </c>
      <c r="C40" s="245">
        <v>94</v>
      </c>
      <c r="D40" s="248">
        <v>99</v>
      </c>
      <c r="E40" s="257">
        <v>104</v>
      </c>
      <c r="F40" s="266">
        <v>109</v>
      </c>
      <c r="G40" s="268">
        <v>115</v>
      </c>
      <c r="H40" s="268">
        <v>120</v>
      </c>
      <c r="I40" s="268">
        <v>125</v>
      </c>
      <c r="J40" s="268">
        <v>130</v>
      </c>
      <c r="K40" s="266">
        <v>136</v>
      </c>
      <c r="L40" s="278">
        <v>142</v>
      </c>
      <c r="M40" s="278">
        <v>147</v>
      </c>
      <c r="N40" s="281">
        <v>153</v>
      </c>
      <c r="O40" s="268">
        <v>157</v>
      </c>
      <c r="P40" s="268">
        <v>161</v>
      </c>
      <c r="Q40" s="268">
        <v>165</v>
      </c>
      <c r="R40" s="293">
        <v>169</v>
      </c>
      <c r="S40" s="315">
        <v>173</v>
      </c>
      <c r="T40" s="268">
        <v>178</v>
      </c>
      <c r="U40" s="277"/>
    </row>
    <row r="41" spans="1:21" ht="15">
      <c r="A41" s="245">
        <v>20</v>
      </c>
      <c r="B41" s="245" t="s">
        <v>1102</v>
      </c>
      <c r="C41" s="245">
        <v>64</v>
      </c>
      <c r="D41" s="248">
        <v>69</v>
      </c>
      <c r="E41" s="257">
        <v>73</v>
      </c>
      <c r="F41" s="266">
        <v>77</v>
      </c>
      <c r="G41" s="268">
        <v>80</v>
      </c>
      <c r="H41" s="268">
        <v>85</v>
      </c>
      <c r="I41" s="268">
        <v>89</v>
      </c>
      <c r="J41" s="268">
        <v>94</v>
      </c>
      <c r="K41" s="266">
        <v>99</v>
      </c>
      <c r="L41" s="278">
        <v>103</v>
      </c>
      <c r="M41" s="278">
        <v>106</v>
      </c>
      <c r="N41" s="281">
        <v>110</v>
      </c>
      <c r="O41" s="268">
        <v>115</v>
      </c>
      <c r="P41" s="268">
        <v>120</v>
      </c>
      <c r="Q41" s="268">
        <v>125</v>
      </c>
      <c r="R41" s="293">
        <v>129</v>
      </c>
      <c r="S41" s="315">
        <v>133</v>
      </c>
      <c r="T41" s="268">
        <v>137</v>
      </c>
      <c r="U41" s="277"/>
    </row>
    <row r="42" spans="1:21" ht="15">
      <c r="A42" s="245">
        <v>21</v>
      </c>
      <c r="B42" s="245" t="s">
        <v>1101</v>
      </c>
      <c r="C42" s="245">
        <v>79</v>
      </c>
      <c r="D42" s="248">
        <v>79</v>
      </c>
      <c r="E42" s="257">
        <v>80</v>
      </c>
      <c r="F42" s="266">
        <v>80</v>
      </c>
      <c r="G42" s="268">
        <v>82</v>
      </c>
      <c r="H42" s="268">
        <v>91</v>
      </c>
      <c r="I42" s="268">
        <v>98</v>
      </c>
      <c r="J42" s="268">
        <v>104</v>
      </c>
      <c r="K42" s="266">
        <v>111</v>
      </c>
      <c r="L42" s="278">
        <v>118</v>
      </c>
      <c r="M42" s="278">
        <v>123</v>
      </c>
      <c r="N42" s="281">
        <v>130</v>
      </c>
      <c r="O42" s="268">
        <v>135</v>
      </c>
      <c r="P42" s="268">
        <v>141</v>
      </c>
      <c r="Q42" s="268">
        <v>146</v>
      </c>
      <c r="R42" s="293">
        <v>153</v>
      </c>
      <c r="S42" s="315">
        <v>161</v>
      </c>
      <c r="T42" s="268">
        <v>167</v>
      </c>
      <c r="U42" s="277"/>
    </row>
    <row r="43" spans="1:21" ht="15">
      <c r="A43" s="245">
        <v>21</v>
      </c>
      <c r="B43" s="245" t="s">
        <v>1102</v>
      </c>
      <c r="C43" s="245">
        <v>59</v>
      </c>
      <c r="D43" s="248">
        <v>59</v>
      </c>
      <c r="E43" s="257">
        <v>59</v>
      </c>
      <c r="F43" s="266">
        <v>59</v>
      </c>
      <c r="G43" s="268">
        <v>59</v>
      </c>
      <c r="H43" s="268">
        <v>65</v>
      </c>
      <c r="I43" s="268">
        <v>69</v>
      </c>
      <c r="J43" s="268">
        <v>74</v>
      </c>
      <c r="K43" s="266">
        <v>78</v>
      </c>
      <c r="L43" s="278">
        <v>82</v>
      </c>
      <c r="M43" s="278">
        <v>84</v>
      </c>
      <c r="N43" s="281">
        <v>89</v>
      </c>
      <c r="O43" s="268">
        <v>93</v>
      </c>
      <c r="P43" s="268">
        <v>96</v>
      </c>
      <c r="Q43" s="268">
        <v>99</v>
      </c>
      <c r="R43" s="293">
        <v>104</v>
      </c>
      <c r="S43" s="315">
        <v>108</v>
      </c>
      <c r="T43" s="268">
        <v>112</v>
      </c>
      <c r="U43" s="277"/>
    </row>
    <row r="44" spans="1:21" ht="15">
      <c r="A44" s="245">
        <v>22</v>
      </c>
      <c r="B44" s="245" t="s">
        <v>1101</v>
      </c>
      <c r="C44" s="245">
        <v>26</v>
      </c>
      <c r="D44" s="248">
        <v>27</v>
      </c>
      <c r="E44" s="257">
        <v>28</v>
      </c>
      <c r="F44" s="266">
        <v>30</v>
      </c>
      <c r="G44" s="268">
        <v>30</v>
      </c>
      <c r="H44" s="268">
        <v>30</v>
      </c>
      <c r="I44" s="268">
        <v>30</v>
      </c>
      <c r="J44" s="268">
        <v>39</v>
      </c>
      <c r="K44" s="266">
        <v>57</v>
      </c>
      <c r="L44" s="278">
        <v>82</v>
      </c>
      <c r="M44" s="278">
        <v>120</v>
      </c>
      <c r="N44" s="281">
        <v>137</v>
      </c>
      <c r="O44" s="268">
        <v>145</v>
      </c>
      <c r="P44" s="268">
        <v>149</v>
      </c>
      <c r="Q44" s="268">
        <v>153</v>
      </c>
      <c r="R44" s="293">
        <v>156</v>
      </c>
      <c r="S44" s="315">
        <v>159</v>
      </c>
      <c r="T44" s="268">
        <v>162</v>
      </c>
      <c r="U44" s="277"/>
    </row>
    <row r="45" spans="1:21" ht="15">
      <c r="A45" s="245">
        <v>22</v>
      </c>
      <c r="B45" s="245" t="s">
        <v>1102</v>
      </c>
      <c r="C45" s="245">
        <v>8</v>
      </c>
      <c r="D45" s="248">
        <v>9</v>
      </c>
      <c r="E45" s="257">
        <v>9</v>
      </c>
      <c r="F45" s="266">
        <v>10</v>
      </c>
      <c r="G45" s="268">
        <v>10</v>
      </c>
      <c r="H45" s="268">
        <v>10</v>
      </c>
      <c r="I45" s="268">
        <v>10</v>
      </c>
      <c r="J45" s="268">
        <v>15</v>
      </c>
      <c r="K45" s="266">
        <v>31</v>
      </c>
      <c r="L45" s="278">
        <v>41</v>
      </c>
      <c r="M45" s="278">
        <v>49</v>
      </c>
      <c r="N45" s="281">
        <v>60</v>
      </c>
      <c r="O45" s="268">
        <v>65</v>
      </c>
      <c r="P45" s="268">
        <v>67</v>
      </c>
      <c r="Q45" s="268">
        <v>70</v>
      </c>
      <c r="R45" s="293">
        <v>71</v>
      </c>
      <c r="S45" s="315">
        <v>73</v>
      </c>
      <c r="T45" s="268">
        <v>74</v>
      </c>
      <c r="U45" s="277"/>
    </row>
    <row r="46" spans="1:21" ht="15">
      <c r="A46" s="245">
        <v>23</v>
      </c>
      <c r="B46" s="245" t="s">
        <v>1101</v>
      </c>
      <c r="C46" s="245">
        <v>187</v>
      </c>
      <c r="D46" s="248">
        <v>198</v>
      </c>
      <c r="E46" s="257">
        <v>209</v>
      </c>
      <c r="F46" s="266">
        <v>219</v>
      </c>
      <c r="G46" s="268">
        <v>231</v>
      </c>
      <c r="H46" s="268">
        <v>242</v>
      </c>
      <c r="I46" s="268">
        <v>252</v>
      </c>
      <c r="J46" s="268">
        <v>262</v>
      </c>
      <c r="K46" s="266">
        <v>272</v>
      </c>
      <c r="L46" s="278">
        <v>283</v>
      </c>
      <c r="M46" s="278">
        <v>294</v>
      </c>
      <c r="N46" s="281">
        <v>305</v>
      </c>
      <c r="O46" s="268">
        <v>313</v>
      </c>
      <c r="P46" s="268">
        <v>322</v>
      </c>
      <c r="Q46" s="268">
        <v>332</v>
      </c>
      <c r="R46" s="293">
        <v>343</v>
      </c>
      <c r="S46" s="315">
        <v>357</v>
      </c>
      <c r="T46" s="268">
        <v>370</v>
      </c>
      <c r="U46" s="277"/>
    </row>
    <row r="47" spans="1:21" ht="15">
      <c r="A47" s="245">
        <v>23</v>
      </c>
      <c r="B47" s="245" t="s">
        <v>1102</v>
      </c>
      <c r="C47" s="245">
        <v>102</v>
      </c>
      <c r="D47" s="248">
        <v>108</v>
      </c>
      <c r="E47" s="257">
        <v>114</v>
      </c>
      <c r="F47" s="266">
        <v>119</v>
      </c>
      <c r="G47" s="268">
        <v>124</v>
      </c>
      <c r="H47" s="268">
        <v>130</v>
      </c>
      <c r="I47" s="268">
        <v>134</v>
      </c>
      <c r="J47" s="268">
        <v>139</v>
      </c>
      <c r="K47" s="266">
        <v>145</v>
      </c>
      <c r="L47" s="278">
        <v>149</v>
      </c>
      <c r="M47" s="278">
        <v>154</v>
      </c>
      <c r="N47" s="281">
        <v>159</v>
      </c>
      <c r="O47" s="268">
        <v>163</v>
      </c>
      <c r="P47" s="268">
        <v>168</v>
      </c>
      <c r="Q47" s="268">
        <v>172</v>
      </c>
      <c r="R47" s="293">
        <v>177</v>
      </c>
      <c r="S47" s="315">
        <v>185</v>
      </c>
      <c r="T47" s="268">
        <v>192</v>
      </c>
      <c r="U47" s="277"/>
    </row>
    <row r="48" spans="1:21" ht="15">
      <c r="A48" s="245">
        <v>24</v>
      </c>
      <c r="B48" s="245" t="s">
        <v>1101</v>
      </c>
      <c r="C48" s="245">
        <v>1</v>
      </c>
      <c r="D48" s="248">
        <v>1</v>
      </c>
      <c r="E48" s="257">
        <v>1</v>
      </c>
      <c r="F48" s="266">
        <v>1</v>
      </c>
      <c r="G48" s="268">
        <v>1</v>
      </c>
      <c r="H48" s="268">
        <v>2</v>
      </c>
      <c r="I48" s="268">
        <v>5</v>
      </c>
      <c r="J48" s="268">
        <v>8</v>
      </c>
      <c r="K48" s="266">
        <v>10</v>
      </c>
      <c r="L48" s="278">
        <v>15</v>
      </c>
      <c r="M48" s="278">
        <v>17</v>
      </c>
      <c r="N48" s="281">
        <v>20</v>
      </c>
      <c r="O48" s="268">
        <v>24</v>
      </c>
      <c r="P48" s="268">
        <v>28</v>
      </c>
      <c r="Q48" s="268">
        <v>33</v>
      </c>
      <c r="R48" s="293">
        <v>38</v>
      </c>
      <c r="S48" s="315">
        <v>45</v>
      </c>
      <c r="T48" s="268">
        <v>50</v>
      </c>
      <c r="U48" s="277"/>
    </row>
    <row r="49" spans="1:21" ht="15">
      <c r="A49" s="245">
        <v>24</v>
      </c>
      <c r="B49" s="245" t="s">
        <v>1102</v>
      </c>
      <c r="C49" s="245">
        <v>0</v>
      </c>
      <c r="D49" s="248">
        <v>0</v>
      </c>
      <c r="E49" s="257">
        <v>0</v>
      </c>
      <c r="F49" s="266">
        <v>0</v>
      </c>
      <c r="G49" s="268">
        <v>0</v>
      </c>
      <c r="H49" s="268">
        <v>1</v>
      </c>
      <c r="I49" s="268">
        <v>5</v>
      </c>
      <c r="J49" s="268">
        <v>9</v>
      </c>
      <c r="K49" s="266">
        <v>12</v>
      </c>
      <c r="L49" s="278">
        <v>15</v>
      </c>
      <c r="M49" s="278">
        <v>16</v>
      </c>
      <c r="N49" s="281">
        <v>20</v>
      </c>
      <c r="O49" s="268">
        <v>23</v>
      </c>
      <c r="P49" s="268">
        <v>26</v>
      </c>
      <c r="Q49" s="268">
        <v>32</v>
      </c>
      <c r="R49" s="293">
        <v>36</v>
      </c>
      <c r="S49" s="315">
        <v>41</v>
      </c>
      <c r="T49" s="268">
        <v>45</v>
      </c>
      <c r="U49" s="277"/>
    </row>
    <row r="50" spans="1:21" ht="15">
      <c r="A50" s="245">
        <v>25</v>
      </c>
      <c r="B50" s="245" t="s">
        <v>1101</v>
      </c>
      <c r="C50" s="245">
        <v>75</v>
      </c>
      <c r="D50" s="248">
        <v>79</v>
      </c>
      <c r="E50" s="257">
        <v>83</v>
      </c>
      <c r="F50" s="266">
        <v>88</v>
      </c>
      <c r="G50" s="268">
        <v>91</v>
      </c>
      <c r="H50" s="268">
        <v>95</v>
      </c>
      <c r="I50" s="268">
        <v>97</v>
      </c>
      <c r="J50" s="268">
        <v>101</v>
      </c>
      <c r="K50" s="266">
        <v>104</v>
      </c>
      <c r="L50" s="278">
        <v>108</v>
      </c>
      <c r="M50" s="278">
        <v>111</v>
      </c>
      <c r="N50" s="281">
        <v>114</v>
      </c>
      <c r="O50" s="268">
        <v>117</v>
      </c>
      <c r="P50" s="268">
        <v>121</v>
      </c>
      <c r="Q50" s="268">
        <v>124</v>
      </c>
      <c r="R50" s="293">
        <v>128</v>
      </c>
      <c r="S50" s="315">
        <v>131</v>
      </c>
      <c r="T50" s="268">
        <v>135</v>
      </c>
      <c r="U50" s="277"/>
    </row>
    <row r="51" spans="1:21" ht="15">
      <c r="A51" s="245">
        <v>25</v>
      </c>
      <c r="B51" s="245" t="s">
        <v>1102</v>
      </c>
      <c r="C51" s="245">
        <v>38</v>
      </c>
      <c r="D51" s="248">
        <v>40</v>
      </c>
      <c r="E51" s="257">
        <v>43</v>
      </c>
      <c r="F51" s="266">
        <v>45</v>
      </c>
      <c r="G51" s="268">
        <v>47</v>
      </c>
      <c r="H51" s="268">
        <v>49</v>
      </c>
      <c r="I51" s="268">
        <v>51</v>
      </c>
      <c r="J51" s="268">
        <v>54</v>
      </c>
      <c r="K51" s="266">
        <v>57</v>
      </c>
      <c r="L51" s="278">
        <v>59</v>
      </c>
      <c r="M51" s="278">
        <v>61</v>
      </c>
      <c r="N51" s="281">
        <v>62</v>
      </c>
      <c r="O51" s="268">
        <v>65</v>
      </c>
      <c r="P51" s="268">
        <v>68</v>
      </c>
      <c r="Q51" s="268">
        <v>71</v>
      </c>
      <c r="R51" s="293">
        <v>73</v>
      </c>
      <c r="S51" s="315">
        <v>75</v>
      </c>
      <c r="T51" s="268">
        <v>77</v>
      </c>
      <c r="U51" s="277"/>
    </row>
    <row r="52" spans="1:28" ht="15">
      <c r="A52" s="245">
        <v>26</v>
      </c>
      <c r="B52" s="245" t="s">
        <v>1101</v>
      </c>
      <c r="C52" s="245">
        <v>78</v>
      </c>
      <c r="D52" s="248">
        <v>83</v>
      </c>
      <c r="E52" s="257">
        <v>89</v>
      </c>
      <c r="F52" s="266">
        <v>94</v>
      </c>
      <c r="G52" s="268">
        <v>96</v>
      </c>
      <c r="H52" s="268">
        <v>98</v>
      </c>
      <c r="I52" s="268">
        <v>104</v>
      </c>
      <c r="J52" s="268">
        <v>107</v>
      </c>
      <c r="K52" s="266">
        <v>113</v>
      </c>
      <c r="L52" s="278">
        <v>120</v>
      </c>
      <c r="M52" s="278">
        <v>126</v>
      </c>
      <c r="N52" s="281">
        <v>131</v>
      </c>
      <c r="O52" s="268">
        <v>138</v>
      </c>
      <c r="P52" s="268">
        <v>145</v>
      </c>
      <c r="Q52" s="268">
        <v>155</v>
      </c>
      <c r="R52" s="293">
        <v>169</v>
      </c>
      <c r="S52" s="315">
        <v>183</v>
      </c>
      <c r="T52" s="268">
        <v>196</v>
      </c>
      <c r="U52" s="277">
        <f>M52-L52</f>
        <v>6</v>
      </c>
      <c r="V52" s="277">
        <f>N52-M52</f>
        <v>5</v>
      </c>
      <c r="W52" s="277">
        <f>O52-N52</f>
        <v>7</v>
      </c>
      <c r="X52" s="277">
        <f>P52-O52</f>
        <v>7</v>
      </c>
      <c r="Y52" s="277">
        <f>Q52-P52</f>
        <v>10</v>
      </c>
      <c r="Z52" s="277">
        <f>R52-Q52</f>
        <v>14</v>
      </c>
      <c r="AA52" s="277">
        <f>S52-R52</f>
        <v>14</v>
      </c>
      <c r="AB52" s="277">
        <f>T52-S52</f>
        <v>13</v>
      </c>
    </row>
    <row r="53" spans="1:28" ht="15">
      <c r="A53" s="245">
        <v>26</v>
      </c>
      <c r="B53" s="245" t="s">
        <v>1102</v>
      </c>
      <c r="C53" s="245">
        <v>66</v>
      </c>
      <c r="D53" s="248">
        <v>70</v>
      </c>
      <c r="E53" s="257">
        <v>75</v>
      </c>
      <c r="F53" s="266">
        <v>78</v>
      </c>
      <c r="G53" s="268">
        <v>79</v>
      </c>
      <c r="H53" s="268">
        <v>81</v>
      </c>
      <c r="I53" s="268">
        <v>84</v>
      </c>
      <c r="J53" s="268">
        <v>85</v>
      </c>
      <c r="K53" s="266">
        <v>88</v>
      </c>
      <c r="L53" s="278">
        <v>90</v>
      </c>
      <c r="M53" s="278">
        <v>92</v>
      </c>
      <c r="N53" s="281">
        <v>95</v>
      </c>
      <c r="O53" s="268">
        <v>98</v>
      </c>
      <c r="P53" s="268">
        <v>101</v>
      </c>
      <c r="Q53" s="268">
        <v>105</v>
      </c>
      <c r="R53" s="293">
        <v>109</v>
      </c>
      <c r="S53" s="315">
        <v>113</v>
      </c>
      <c r="T53" s="268">
        <v>117</v>
      </c>
      <c r="U53" s="277">
        <f>M53-L53</f>
        <v>2</v>
      </c>
      <c r="V53" s="277">
        <f>N53-M53</f>
        <v>3</v>
      </c>
      <c r="W53" s="277">
        <f>O53-N53</f>
        <v>3</v>
      </c>
      <c r="X53" s="277">
        <f>P53-O53</f>
        <v>3</v>
      </c>
      <c r="Y53" s="277">
        <f>Q53-P53</f>
        <v>4</v>
      </c>
      <c r="Z53" s="277">
        <f>R53-Q53</f>
        <v>4</v>
      </c>
      <c r="AA53" s="277">
        <f>S53-R53</f>
        <v>4</v>
      </c>
      <c r="AB53" s="277">
        <f>T53-S53</f>
        <v>4</v>
      </c>
    </row>
    <row r="54" spans="1:28" ht="15">
      <c r="A54" s="245">
        <v>27</v>
      </c>
      <c r="B54" s="245" t="s">
        <v>1101</v>
      </c>
      <c r="C54" s="245">
        <v>115</v>
      </c>
      <c r="D54" s="248">
        <v>122</v>
      </c>
      <c r="E54" s="257">
        <v>129</v>
      </c>
      <c r="F54" s="266">
        <v>136</v>
      </c>
      <c r="G54" s="268">
        <v>146</v>
      </c>
      <c r="H54" s="268">
        <v>158</v>
      </c>
      <c r="I54" s="268">
        <v>165</v>
      </c>
      <c r="J54" s="268">
        <v>174</v>
      </c>
      <c r="K54" s="266">
        <v>185</v>
      </c>
      <c r="L54" s="278">
        <v>196</v>
      </c>
      <c r="M54" s="278">
        <v>206</v>
      </c>
      <c r="N54" s="281">
        <v>216</v>
      </c>
      <c r="O54" s="268">
        <v>227</v>
      </c>
      <c r="P54" s="268">
        <v>237</v>
      </c>
      <c r="Q54" s="268">
        <v>248</v>
      </c>
      <c r="R54" s="293">
        <v>258</v>
      </c>
      <c r="S54" s="315">
        <v>269</v>
      </c>
      <c r="T54" s="268">
        <v>280</v>
      </c>
      <c r="U54" s="277">
        <f aca="true" t="shared" si="3" ref="T54:AB57">M54-L54</f>
        <v>10</v>
      </c>
      <c r="V54" s="277">
        <f>N54-M54</f>
        <v>10</v>
      </c>
      <c r="W54" s="277">
        <f>O54-N54</f>
        <v>11</v>
      </c>
      <c r="X54" s="277">
        <f>P54-O54</f>
        <v>10</v>
      </c>
      <c r="Y54" s="277">
        <f>Q54-P54</f>
        <v>11</v>
      </c>
      <c r="Z54" s="277">
        <f>R54-Q54</f>
        <v>10</v>
      </c>
      <c r="AA54" s="277">
        <f>S54-R54</f>
        <v>11</v>
      </c>
      <c r="AB54" s="277">
        <f>T54-S54</f>
        <v>11</v>
      </c>
    </row>
    <row r="55" spans="1:28" ht="15">
      <c r="A55" s="245">
        <v>27</v>
      </c>
      <c r="B55" s="245" t="s">
        <v>1102</v>
      </c>
      <c r="C55" s="245">
        <v>66</v>
      </c>
      <c r="D55" s="248">
        <v>72</v>
      </c>
      <c r="E55" s="257">
        <v>77</v>
      </c>
      <c r="F55" s="266">
        <v>82</v>
      </c>
      <c r="G55" s="268">
        <v>87</v>
      </c>
      <c r="H55" s="268">
        <v>94</v>
      </c>
      <c r="I55" s="268">
        <v>100</v>
      </c>
      <c r="J55" s="268">
        <v>107</v>
      </c>
      <c r="K55" s="266">
        <v>114</v>
      </c>
      <c r="L55" s="278">
        <v>119</v>
      </c>
      <c r="M55" s="278">
        <v>124</v>
      </c>
      <c r="N55" s="281">
        <v>130</v>
      </c>
      <c r="O55" s="268">
        <v>137</v>
      </c>
      <c r="P55" s="268">
        <v>144</v>
      </c>
      <c r="Q55" s="268">
        <v>149</v>
      </c>
      <c r="R55" s="293">
        <v>155</v>
      </c>
      <c r="S55" s="315">
        <v>159</v>
      </c>
      <c r="T55" s="268">
        <v>164</v>
      </c>
      <c r="U55" s="277">
        <f t="shared" si="3"/>
        <v>5</v>
      </c>
      <c r="V55" s="277">
        <f>N55-M55</f>
        <v>6</v>
      </c>
      <c r="W55" s="277">
        <f>O55-N55</f>
        <v>7</v>
      </c>
      <c r="X55" s="277">
        <f>P55-O55</f>
        <v>7</v>
      </c>
      <c r="Y55" s="277">
        <f>Q55-P55</f>
        <v>5</v>
      </c>
      <c r="Z55" s="277">
        <f>R55-Q55</f>
        <v>6</v>
      </c>
      <c r="AA55" s="277">
        <f>S55-R55</f>
        <v>4</v>
      </c>
      <c r="AB55" s="277">
        <f>T55-S55</f>
        <v>5</v>
      </c>
    </row>
    <row r="56" spans="1:28" ht="15">
      <c r="A56" s="245">
        <v>28</v>
      </c>
      <c r="B56" s="245" t="s">
        <v>1101</v>
      </c>
      <c r="C56" s="245">
        <v>40</v>
      </c>
      <c r="D56" s="248">
        <v>43</v>
      </c>
      <c r="E56" s="257">
        <v>47</v>
      </c>
      <c r="F56" s="266">
        <v>51</v>
      </c>
      <c r="G56" s="268">
        <v>55</v>
      </c>
      <c r="H56" s="268">
        <v>62</v>
      </c>
      <c r="I56" s="268">
        <v>67</v>
      </c>
      <c r="J56" s="268">
        <v>72</v>
      </c>
      <c r="K56" s="266">
        <v>77</v>
      </c>
      <c r="L56" s="278">
        <v>82</v>
      </c>
      <c r="M56" s="278">
        <v>86</v>
      </c>
      <c r="N56" s="281">
        <v>91</v>
      </c>
      <c r="O56" s="268">
        <v>95</v>
      </c>
      <c r="P56" s="268">
        <v>100</v>
      </c>
      <c r="Q56" s="268">
        <v>102</v>
      </c>
      <c r="R56" s="293">
        <v>105</v>
      </c>
      <c r="S56" s="315">
        <v>109</v>
      </c>
      <c r="T56" s="268">
        <v>112</v>
      </c>
      <c r="U56" s="277">
        <f t="shared" si="3"/>
        <v>4</v>
      </c>
      <c r="V56" s="277">
        <f t="shared" si="3"/>
        <v>5</v>
      </c>
      <c r="W56" s="277">
        <f t="shared" si="3"/>
        <v>4</v>
      </c>
      <c r="X56" s="277">
        <f t="shared" si="3"/>
        <v>5</v>
      </c>
      <c r="Y56" s="277">
        <f t="shared" si="3"/>
        <v>2</v>
      </c>
      <c r="Z56" s="277">
        <f t="shared" si="3"/>
        <v>3</v>
      </c>
      <c r="AA56" s="277">
        <f t="shared" si="3"/>
        <v>4</v>
      </c>
      <c r="AB56" s="277">
        <f t="shared" si="3"/>
        <v>3</v>
      </c>
    </row>
    <row r="57" spans="1:28" ht="15">
      <c r="A57" s="268">
        <v>28</v>
      </c>
      <c r="B57" s="245" t="s">
        <v>1102</v>
      </c>
      <c r="C57" s="245">
        <v>42</v>
      </c>
      <c r="D57" s="248">
        <v>44</v>
      </c>
      <c r="E57" s="257">
        <v>47</v>
      </c>
      <c r="F57" s="266">
        <v>49</v>
      </c>
      <c r="G57" s="268">
        <v>51</v>
      </c>
      <c r="H57" s="268">
        <v>54</v>
      </c>
      <c r="I57" s="268">
        <v>56</v>
      </c>
      <c r="J57" s="268">
        <f>42+16</f>
        <v>58</v>
      </c>
      <c r="K57" s="266">
        <f>44+16</f>
        <v>60</v>
      </c>
      <c r="L57" s="278">
        <v>62</v>
      </c>
      <c r="M57" s="278">
        <v>64</v>
      </c>
      <c r="N57" s="281">
        <v>66</v>
      </c>
      <c r="O57" s="268">
        <f>52+16</f>
        <v>68</v>
      </c>
      <c r="P57" s="268">
        <f>54+16</f>
        <v>70</v>
      </c>
      <c r="Q57" s="268">
        <f>55+16</f>
        <v>71</v>
      </c>
      <c r="R57" s="293">
        <f>57+16</f>
        <v>73</v>
      </c>
      <c r="S57" s="315">
        <f>59+16</f>
        <v>75</v>
      </c>
      <c r="T57" s="268">
        <f>61+16</f>
        <v>77</v>
      </c>
      <c r="U57" s="277">
        <f t="shared" si="3"/>
        <v>2</v>
      </c>
      <c r="V57" s="277">
        <f t="shared" si="3"/>
        <v>2</v>
      </c>
      <c r="W57" s="277">
        <f t="shared" si="3"/>
        <v>2</v>
      </c>
      <c r="X57" s="277">
        <f t="shared" si="3"/>
        <v>2</v>
      </c>
      <c r="Y57" s="277">
        <f t="shared" si="3"/>
        <v>1</v>
      </c>
      <c r="Z57" s="277">
        <f t="shared" si="3"/>
        <v>2</v>
      </c>
      <c r="AA57" s="277">
        <f t="shared" si="3"/>
        <v>2</v>
      </c>
      <c r="AB57" s="277">
        <f t="shared" si="3"/>
        <v>2</v>
      </c>
    </row>
    <row r="58" spans="1:20" ht="15">
      <c r="A58" s="245">
        <v>29</v>
      </c>
      <c r="B58" s="245" t="s">
        <v>1101</v>
      </c>
      <c r="C58" s="245">
        <v>198</v>
      </c>
      <c r="D58" s="248">
        <v>211</v>
      </c>
      <c r="E58" s="257">
        <v>222</v>
      </c>
      <c r="F58" s="266">
        <v>232</v>
      </c>
      <c r="G58" s="268">
        <v>244</v>
      </c>
      <c r="H58" s="268">
        <v>260</v>
      </c>
      <c r="I58" s="268">
        <v>271</v>
      </c>
      <c r="J58" s="268">
        <v>282</v>
      </c>
      <c r="K58" s="266">
        <v>297</v>
      </c>
      <c r="L58" s="278">
        <v>308</v>
      </c>
      <c r="M58" s="278">
        <v>320</v>
      </c>
      <c r="N58" s="281">
        <v>332</v>
      </c>
      <c r="O58" s="268">
        <v>345</v>
      </c>
      <c r="P58" s="268">
        <v>354</v>
      </c>
      <c r="Q58" s="268">
        <v>354</v>
      </c>
      <c r="R58" s="293">
        <v>361</v>
      </c>
      <c r="S58" s="315">
        <v>368</v>
      </c>
      <c r="T58" s="268">
        <v>375</v>
      </c>
    </row>
    <row r="59" spans="1:20" ht="15">
      <c r="A59" s="245">
        <v>29</v>
      </c>
      <c r="B59" s="245" t="s">
        <v>1102</v>
      </c>
      <c r="C59" s="245">
        <v>85</v>
      </c>
      <c r="D59" s="248">
        <v>92</v>
      </c>
      <c r="E59" s="257">
        <v>99</v>
      </c>
      <c r="F59" s="266">
        <v>104</v>
      </c>
      <c r="G59" s="268">
        <v>109</v>
      </c>
      <c r="H59" s="268">
        <v>117</v>
      </c>
      <c r="I59" s="268">
        <v>124</v>
      </c>
      <c r="J59" s="268">
        <v>131</v>
      </c>
      <c r="K59" s="266">
        <v>140</v>
      </c>
      <c r="L59" s="278">
        <v>145</v>
      </c>
      <c r="M59" s="278">
        <v>149</v>
      </c>
      <c r="N59" s="281">
        <v>154</v>
      </c>
      <c r="O59" s="268">
        <v>160</v>
      </c>
      <c r="P59" s="268">
        <v>165</v>
      </c>
      <c r="Q59" s="268">
        <v>165</v>
      </c>
      <c r="R59" s="293">
        <v>169</v>
      </c>
      <c r="S59" s="315">
        <v>173</v>
      </c>
      <c r="T59" s="268">
        <v>177</v>
      </c>
    </row>
    <row r="60" spans="1:20" ht="15">
      <c r="A60" s="245">
        <v>30</v>
      </c>
      <c r="B60" s="245" t="s">
        <v>1101</v>
      </c>
      <c r="C60" s="245">
        <v>113</v>
      </c>
      <c r="D60" s="248">
        <v>122</v>
      </c>
      <c r="E60" s="257">
        <v>126</v>
      </c>
      <c r="F60" s="266">
        <v>136</v>
      </c>
      <c r="G60" s="268">
        <v>144</v>
      </c>
      <c r="H60" s="268">
        <v>151</v>
      </c>
      <c r="I60" s="268">
        <v>159</v>
      </c>
      <c r="J60" s="268">
        <v>163</v>
      </c>
      <c r="K60" s="266">
        <v>168</v>
      </c>
      <c r="L60" s="278">
        <v>169</v>
      </c>
      <c r="M60" s="278">
        <v>177</v>
      </c>
      <c r="N60" s="281">
        <v>178</v>
      </c>
      <c r="O60" s="268">
        <v>181</v>
      </c>
      <c r="P60" s="268">
        <v>193</v>
      </c>
      <c r="Q60" s="268">
        <v>203</v>
      </c>
      <c r="R60" s="293">
        <v>214</v>
      </c>
      <c r="S60" s="315">
        <v>223</v>
      </c>
      <c r="T60" s="268">
        <v>234</v>
      </c>
    </row>
    <row r="61" spans="1:20" ht="15">
      <c r="A61" s="245">
        <v>30</v>
      </c>
      <c r="B61" s="245" t="s">
        <v>1102</v>
      </c>
      <c r="C61" s="245">
        <v>66</v>
      </c>
      <c r="D61" s="248">
        <v>70</v>
      </c>
      <c r="E61" s="257">
        <v>71</v>
      </c>
      <c r="F61" s="266">
        <v>76</v>
      </c>
      <c r="G61" s="268">
        <v>78</v>
      </c>
      <c r="H61" s="268">
        <v>81</v>
      </c>
      <c r="I61" s="268">
        <v>85</v>
      </c>
      <c r="J61" s="268">
        <v>86</v>
      </c>
      <c r="K61" s="266">
        <v>88</v>
      </c>
      <c r="L61" s="278">
        <v>88</v>
      </c>
      <c r="M61" s="278">
        <v>90</v>
      </c>
      <c r="N61" s="281">
        <v>90</v>
      </c>
      <c r="O61" s="268">
        <v>91</v>
      </c>
      <c r="P61" s="268">
        <v>95</v>
      </c>
      <c r="Q61" s="268">
        <v>100</v>
      </c>
      <c r="R61" s="293">
        <v>104</v>
      </c>
      <c r="S61" s="315">
        <v>107</v>
      </c>
      <c r="T61" s="268">
        <v>111</v>
      </c>
    </row>
    <row r="62" spans="1:20" ht="15">
      <c r="A62" s="245">
        <v>30</v>
      </c>
      <c r="B62" s="245" t="s">
        <v>1103</v>
      </c>
      <c r="C62" s="245">
        <v>14</v>
      </c>
      <c r="D62" s="248">
        <v>19</v>
      </c>
      <c r="E62" s="257">
        <v>20</v>
      </c>
      <c r="F62" s="266">
        <v>26</v>
      </c>
      <c r="G62" s="268">
        <v>29</v>
      </c>
      <c r="H62" s="268">
        <v>31</v>
      </c>
      <c r="I62" s="268">
        <v>33</v>
      </c>
      <c r="J62" s="268">
        <v>34</v>
      </c>
      <c r="K62" s="266">
        <v>35</v>
      </c>
      <c r="L62" s="278">
        <v>36</v>
      </c>
      <c r="M62" s="278">
        <v>39</v>
      </c>
      <c r="N62" s="281">
        <v>39</v>
      </c>
      <c r="O62" s="268">
        <v>40</v>
      </c>
      <c r="P62" s="268">
        <v>43</v>
      </c>
      <c r="Q62" s="268">
        <v>47</v>
      </c>
      <c r="R62" s="293">
        <v>51</v>
      </c>
      <c r="S62" s="315">
        <v>54</v>
      </c>
      <c r="T62" s="268">
        <v>58</v>
      </c>
    </row>
    <row r="63" spans="1:20" ht="15">
      <c r="A63" s="245">
        <v>30</v>
      </c>
      <c r="B63" s="245" t="s">
        <v>1104</v>
      </c>
      <c r="C63" s="245">
        <v>27</v>
      </c>
      <c r="D63" s="248">
        <v>32</v>
      </c>
      <c r="E63" s="257">
        <v>34</v>
      </c>
      <c r="F63" s="266">
        <v>39</v>
      </c>
      <c r="G63" s="268">
        <v>40</v>
      </c>
      <c r="H63" s="268">
        <v>42</v>
      </c>
      <c r="I63" s="268">
        <v>45</v>
      </c>
      <c r="J63" s="268">
        <v>46</v>
      </c>
      <c r="K63" s="266">
        <v>47</v>
      </c>
      <c r="L63" s="278">
        <v>47</v>
      </c>
      <c r="M63" s="278">
        <v>49</v>
      </c>
      <c r="N63" s="281">
        <v>49</v>
      </c>
      <c r="O63" s="268">
        <v>49</v>
      </c>
      <c r="P63" s="268">
        <v>52</v>
      </c>
      <c r="Q63" s="268">
        <v>55</v>
      </c>
      <c r="R63" s="293">
        <v>57</v>
      </c>
      <c r="S63" s="315">
        <v>58</v>
      </c>
      <c r="T63" s="268">
        <v>60</v>
      </c>
    </row>
    <row r="64" spans="1:20" ht="15">
      <c r="A64" s="245">
        <v>31</v>
      </c>
      <c r="B64" s="245" t="s">
        <v>1101</v>
      </c>
      <c r="C64" s="245">
        <v>154</v>
      </c>
      <c r="D64" s="248">
        <v>160</v>
      </c>
      <c r="E64" s="257">
        <v>170</v>
      </c>
      <c r="F64" s="266">
        <v>184</v>
      </c>
      <c r="G64" s="268">
        <v>195</v>
      </c>
      <c r="H64" s="268">
        <v>203</v>
      </c>
      <c r="I64" s="268">
        <v>211</v>
      </c>
      <c r="J64" s="268">
        <v>218</v>
      </c>
      <c r="K64" s="266">
        <v>225</v>
      </c>
      <c r="L64" s="278">
        <v>237</v>
      </c>
      <c r="M64" s="278">
        <v>253</v>
      </c>
      <c r="N64" s="281">
        <v>268</v>
      </c>
      <c r="O64" s="268">
        <v>283</v>
      </c>
      <c r="P64" s="268">
        <v>295</v>
      </c>
      <c r="Q64" s="268">
        <v>309</v>
      </c>
      <c r="R64" s="293">
        <v>324</v>
      </c>
      <c r="S64" s="315">
        <v>336</v>
      </c>
      <c r="T64" s="268">
        <v>346</v>
      </c>
    </row>
    <row r="65" spans="1:20" ht="15">
      <c r="A65" s="245">
        <v>31</v>
      </c>
      <c r="B65" s="245" t="s">
        <v>1102</v>
      </c>
      <c r="C65" s="245">
        <v>147</v>
      </c>
      <c r="D65" s="248">
        <v>152</v>
      </c>
      <c r="E65" s="257">
        <v>159</v>
      </c>
      <c r="F65" s="266">
        <v>164</v>
      </c>
      <c r="G65" s="268">
        <v>168</v>
      </c>
      <c r="H65" s="268">
        <v>172</v>
      </c>
      <c r="I65" s="268">
        <v>175</v>
      </c>
      <c r="J65" s="268">
        <v>181</v>
      </c>
      <c r="K65" s="266">
        <v>186</v>
      </c>
      <c r="L65" s="278">
        <v>191</v>
      </c>
      <c r="M65" s="278">
        <v>200</v>
      </c>
      <c r="N65" s="281">
        <v>209</v>
      </c>
      <c r="O65" s="268">
        <v>220</v>
      </c>
      <c r="P65" s="268">
        <v>230</v>
      </c>
      <c r="Q65" s="268">
        <v>242</v>
      </c>
      <c r="R65" s="293">
        <v>253</v>
      </c>
      <c r="S65" s="315">
        <v>260</v>
      </c>
      <c r="T65" s="268">
        <v>265</v>
      </c>
    </row>
    <row r="66" spans="2:20" ht="12">
      <c r="B66" s="244" t="s">
        <v>1106</v>
      </c>
      <c r="C66" s="242">
        <f aca="true" t="shared" si="4" ref="C66:H66">SUM(C2:C65)</f>
        <v>5631</v>
      </c>
      <c r="D66" s="242">
        <f t="shared" si="4"/>
        <v>5976</v>
      </c>
      <c r="E66" s="242">
        <f t="shared" si="4"/>
        <v>6317</v>
      </c>
      <c r="F66" s="242">
        <f t="shared" si="4"/>
        <v>6681</v>
      </c>
      <c r="G66" s="242">
        <f t="shared" si="4"/>
        <v>7017</v>
      </c>
      <c r="H66" s="242">
        <f t="shared" si="4"/>
        <v>7411</v>
      </c>
      <c r="I66" s="242">
        <f aca="true" t="shared" si="5" ref="I66:O66">SUM(I2:I65)</f>
        <v>7766</v>
      </c>
      <c r="J66" s="242">
        <f t="shared" si="5"/>
        <v>8122</v>
      </c>
      <c r="K66" s="242">
        <f t="shared" si="5"/>
        <v>8531</v>
      </c>
      <c r="L66" s="242">
        <f t="shared" si="5"/>
        <v>8922</v>
      </c>
      <c r="M66" s="242">
        <f t="shared" si="5"/>
        <v>9309</v>
      </c>
      <c r="N66" s="242">
        <f t="shared" si="5"/>
        <v>9676</v>
      </c>
      <c r="O66" s="242">
        <f t="shared" si="5"/>
        <v>10057</v>
      </c>
      <c r="P66" s="242">
        <f>SUM(P2:P65)</f>
        <v>10437</v>
      </c>
      <c r="Q66" s="242">
        <f>SUM(Q2:Q65)</f>
        <v>10804</v>
      </c>
      <c r="R66" s="242">
        <f>SUM(R2:R65)</f>
        <v>11222</v>
      </c>
      <c r="S66" s="242">
        <f>SUM(S2:S65)</f>
        <v>11563</v>
      </c>
      <c r="T66" s="242">
        <f>SUM(T2:T65)</f>
        <v>11869</v>
      </c>
    </row>
    <row r="67" spans="2:20" ht="12">
      <c r="B67" s="243" t="s">
        <v>1105</v>
      </c>
      <c r="C67" s="242">
        <f>6732-15</f>
        <v>6717</v>
      </c>
      <c r="D67" s="242">
        <f>7108-5</f>
        <v>7103</v>
      </c>
      <c r="E67" s="262">
        <f>7476</f>
        <v>7476</v>
      </c>
      <c r="F67" s="265">
        <v>7859</v>
      </c>
      <c r="G67" s="265">
        <v>8246</v>
      </c>
      <c r="H67" s="265">
        <v>8658</v>
      </c>
      <c r="I67" s="265">
        <v>9028</v>
      </c>
      <c r="J67" s="265">
        <v>9402</v>
      </c>
      <c r="K67" s="265">
        <v>9833</v>
      </c>
      <c r="L67" s="265">
        <v>10240</v>
      </c>
      <c r="M67" s="265">
        <v>10645</v>
      </c>
      <c r="N67" s="265">
        <v>11024</v>
      </c>
      <c r="O67" s="265">
        <v>11428</v>
      </c>
      <c r="P67" s="265">
        <v>11830</v>
      </c>
      <c r="Q67" s="265">
        <v>12220</v>
      </c>
      <c r="R67" s="265">
        <v>12662</v>
      </c>
      <c r="S67" s="265">
        <v>13023</v>
      </c>
      <c r="T67" s="265">
        <v>13347</v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pane ySplit="2" topLeftCell="A36" activePane="bottomLeft" state="frozen"/>
      <selection pane="topLeft" activeCell="A1" sqref="A1"/>
      <selection pane="bottomLeft" activeCell="M48" sqref="M48"/>
    </sheetView>
  </sheetViews>
  <sheetFormatPr defaultColWidth="8.796875" defaultRowHeight="14.25"/>
  <cols>
    <col min="1" max="1" width="11" style="26" bestFit="1" customWidth="1"/>
    <col min="2" max="2" width="20.59765625" style="25" customWidth="1"/>
    <col min="3" max="3" width="10.19921875" style="44" customWidth="1"/>
    <col min="4" max="4" width="11.8984375" style="25" bestFit="1" customWidth="1"/>
    <col min="5" max="5" width="2.69921875" style="25" customWidth="1"/>
    <col min="6" max="6" width="10.69921875" style="38" customWidth="1"/>
    <col min="7" max="7" width="8.59765625" style="79" customWidth="1"/>
    <col min="8" max="8" width="11" style="38" customWidth="1"/>
    <col min="9" max="9" width="3.19921875" style="25" customWidth="1"/>
    <col min="10" max="10" width="9.3984375" style="25" customWidth="1"/>
    <col min="11" max="11" width="10.59765625" style="25" customWidth="1"/>
    <col min="12" max="12" width="11.09765625" style="74" customWidth="1"/>
    <col min="13" max="13" width="15.5" style="47" customWidth="1"/>
    <col min="14" max="14" width="6.19921875" style="25" customWidth="1"/>
    <col min="15" max="15" width="14.69921875" style="25" customWidth="1"/>
    <col min="16" max="16384" width="9" style="25" customWidth="1"/>
  </cols>
  <sheetData>
    <row r="1" spans="1:13" s="49" customFormat="1" ht="16.5" customHeight="1">
      <c r="A1" s="324" t="s">
        <v>127</v>
      </c>
      <c r="B1" s="326" t="s">
        <v>132</v>
      </c>
      <c r="C1" s="327"/>
      <c r="D1" s="328"/>
      <c r="F1" s="329" t="s">
        <v>133</v>
      </c>
      <c r="G1" s="330"/>
      <c r="H1" s="331"/>
      <c r="I1" s="50"/>
      <c r="J1" s="326" t="s">
        <v>134</v>
      </c>
      <c r="K1" s="336"/>
      <c r="L1" s="337"/>
      <c r="M1" s="72"/>
    </row>
    <row r="2" spans="1:15" s="7" customFormat="1" ht="88.5" customHeight="1">
      <c r="A2" s="325"/>
      <c r="B2" s="7" t="s">
        <v>135</v>
      </c>
      <c r="C2" s="43" t="s">
        <v>136</v>
      </c>
      <c r="D2" s="7" t="s">
        <v>137</v>
      </c>
      <c r="F2" s="75" t="s">
        <v>1094</v>
      </c>
      <c r="G2" s="76" t="s">
        <v>1096</v>
      </c>
      <c r="H2" s="75" t="s">
        <v>1095</v>
      </c>
      <c r="J2" s="91" t="s">
        <v>359</v>
      </c>
      <c r="K2" s="332" t="s">
        <v>223</v>
      </c>
      <c r="L2" s="333" t="s">
        <v>245</v>
      </c>
      <c r="M2" s="335" t="s">
        <v>1097</v>
      </c>
      <c r="O2" s="322" t="s">
        <v>128</v>
      </c>
    </row>
    <row r="3" spans="1:15" s="53" customFormat="1" ht="36">
      <c r="A3" s="51"/>
      <c r="B3" s="52" t="s">
        <v>165</v>
      </c>
      <c r="C3" s="52" t="s">
        <v>138</v>
      </c>
      <c r="D3" s="52" t="s">
        <v>138</v>
      </c>
      <c r="F3" s="77"/>
      <c r="G3" s="78"/>
      <c r="H3" s="77"/>
      <c r="K3" s="323"/>
      <c r="L3" s="334"/>
      <c r="M3" s="323"/>
      <c r="O3" s="323"/>
    </row>
    <row r="4" spans="1:15" ht="14.25">
      <c r="A4" s="26">
        <v>41058</v>
      </c>
      <c r="B4" s="25">
        <v>262</v>
      </c>
      <c r="C4" s="44">
        <v>9</v>
      </c>
      <c r="D4" s="25">
        <v>900</v>
      </c>
      <c r="J4" s="80"/>
      <c r="K4" s="80"/>
      <c r="O4" s="40" t="s">
        <v>129</v>
      </c>
    </row>
    <row r="5" spans="1:15" s="38" customFormat="1" ht="14.25">
      <c r="A5" s="37">
        <v>41085</v>
      </c>
      <c r="B5" s="38">
        <v>422</v>
      </c>
      <c r="C5" s="45">
        <v>10</v>
      </c>
      <c r="D5" s="38">
        <v>1073</v>
      </c>
      <c r="F5" s="41">
        <f aca="true" t="shared" si="0" ref="F5:H6">B5-B4</f>
        <v>160</v>
      </c>
      <c r="G5" s="79">
        <f t="shared" si="0"/>
        <v>1</v>
      </c>
      <c r="H5" s="41">
        <f t="shared" si="0"/>
        <v>173</v>
      </c>
      <c r="I5" s="41"/>
      <c r="J5" s="73">
        <f>H5-F5</f>
        <v>13</v>
      </c>
      <c r="K5" s="89">
        <f aca="true" t="shared" si="1" ref="K5:K10">H5-F5-G5</f>
        <v>12</v>
      </c>
      <c r="L5" s="68">
        <f aca="true" t="shared" si="2" ref="L5:L10">K5/F5</f>
        <v>0.075</v>
      </c>
      <c r="M5" s="69">
        <v>41061</v>
      </c>
      <c r="O5" s="42" t="s">
        <v>131</v>
      </c>
    </row>
    <row r="6" spans="1:15" ht="14.25">
      <c r="A6" s="26">
        <v>41114</v>
      </c>
      <c r="B6" s="25">
        <v>607</v>
      </c>
      <c r="C6" s="46">
        <v>11</v>
      </c>
      <c r="D6" s="39">
        <v>1274</v>
      </c>
      <c r="E6" s="39"/>
      <c r="F6" s="41">
        <f t="shared" si="0"/>
        <v>185</v>
      </c>
      <c r="G6" s="79">
        <f t="shared" si="0"/>
        <v>1</v>
      </c>
      <c r="H6" s="41">
        <f t="shared" si="0"/>
        <v>201</v>
      </c>
      <c r="I6" s="39"/>
      <c r="J6" s="55">
        <f aca="true" t="shared" si="3" ref="J6:J22">H6-F6</f>
        <v>16</v>
      </c>
      <c r="K6" s="89">
        <f t="shared" si="1"/>
        <v>15</v>
      </c>
      <c r="L6" s="68">
        <f t="shared" si="2"/>
        <v>0.08108108108108109</v>
      </c>
      <c r="M6" s="70">
        <v>41091</v>
      </c>
      <c r="O6" s="48" t="s">
        <v>130</v>
      </c>
    </row>
    <row r="7" spans="1:15" ht="14.25">
      <c r="A7" s="26">
        <v>41148</v>
      </c>
      <c r="B7" s="25">
        <v>820</v>
      </c>
      <c r="C7" s="44">
        <v>12</v>
      </c>
      <c r="D7" s="25">
        <v>1509</v>
      </c>
      <c r="F7" s="38">
        <f aca="true" t="shared" si="4" ref="F7:H9">B7-B6</f>
        <v>213</v>
      </c>
      <c r="G7" s="79">
        <f t="shared" si="4"/>
        <v>1</v>
      </c>
      <c r="H7" s="38">
        <f t="shared" si="4"/>
        <v>235</v>
      </c>
      <c r="J7" s="56">
        <f t="shared" si="3"/>
        <v>22</v>
      </c>
      <c r="K7" s="89">
        <f t="shared" si="1"/>
        <v>21</v>
      </c>
      <c r="L7" s="68">
        <f t="shared" si="2"/>
        <v>0.09859154929577464</v>
      </c>
      <c r="M7" s="69">
        <v>41122</v>
      </c>
      <c r="O7" s="57" t="s">
        <v>181</v>
      </c>
    </row>
    <row r="8" spans="1:13" ht="14.25">
      <c r="A8" s="26">
        <v>41181</v>
      </c>
      <c r="B8" s="25">
        <v>1027</v>
      </c>
      <c r="C8" s="44">
        <v>15</v>
      </c>
      <c r="D8" s="25">
        <v>1731</v>
      </c>
      <c r="F8" s="38">
        <f t="shared" si="4"/>
        <v>207</v>
      </c>
      <c r="G8" s="79">
        <f t="shared" si="4"/>
        <v>3</v>
      </c>
      <c r="H8" s="38">
        <f t="shared" si="4"/>
        <v>222</v>
      </c>
      <c r="J8" s="55">
        <f t="shared" si="3"/>
        <v>15</v>
      </c>
      <c r="K8" s="89">
        <f t="shared" si="1"/>
        <v>12</v>
      </c>
      <c r="L8" s="74">
        <f t="shared" si="2"/>
        <v>0.057971014492753624</v>
      </c>
      <c r="M8" s="47">
        <v>41153</v>
      </c>
    </row>
    <row r="9" spans="1:13" ht="14.25">
      <c r="A9" s="26">
        <v>41214</v>
      </c>
      <c r="B9" s="25">
        <v>1225</v>
      </c>
      <c r="C9" s="44">
        <v>15</v>
      </c>
      <c r="D9" s="25">
        <v>1946</v>
      </c>
      <c r="F9" s="38">
        <f t="shared" si="4"/>
        <v>198</v>
      </c>
      <c r="G9" s="79">
        <f t="shared" si="4"/>
        <v>0</v>
      </c>
      <c r="H9" s="38">
        <f t="shared" si="4"/>
        <v>215</v>
      </c>
      <c r="I9" s="71"/>
      <c r="J9" s="56">
        <f t="shared" si="3"/>
        <v>17</v>
      </c>
      <c r="K9" s="89">
        <f t="shared" si="1"/>
        <v>17</v>
      </c>
      <c r="L9" s="74">
        <f t="shared" si="2"/>
        <v>0.08585858585858586</v>
      </c>
      <c r="M9" s="69">
        <v>41183</v>
      </c>
    </row>
    <row r="10" spans="1:13" ht="14.25">
      <c r="A10" s="26">
        <v>41245</v>
      </c>
      <c r="B10" s="25">
        <v>1424</v>
      </c>
      <c r="C10" s="44">
        <v>15</v>
      </c>
      <c r="D10" s="25">
        <v>2157</v>
      </c>
      <c r="F10" s="38">
        <f aca="true" t="shared" si="5" ref="F10:H11">B10-B9</f>
        <v>199</v>
      </c>
      <c r="G10" s="79">
        <f t="shared" si="5"/>
        <v>0</v>
      </c>
      <c r="H10" s="38">
        <f t="shared" si="5"/>
        <v>211</v>
      </c>
      <c r="I10" s="71"/>
      <c r="J10" s="55">
        <f t="shared" si="3"/>
        <v>12</v>
      </c>
      <c r="K10" s="89">
        <f t="shared" si="1"/>
        <v>12</v>
      </c>
      <c r="L10" s="74">
        <f t="shared" si="2"/>
        <v>0.06030150753768844</v>
      </c>
      <c r="M10" s="69">
        <v>41225</v>
      </c>
    </row>
    <row r="11" spans="1:13" ht="14.25">
      <c r="A11" s="26">
        <v>41263</v>
      </c>
      <c r="B11" s="25">
        <v>1519</v>
      </c>
      <c r="C11" s="44">
        <v>15</v>
      </c>
      <c r="D11" s="25">
        <v>2263</v>
      </c>
      <c r="F11" s="38">
        <f t="shared" si="5"/>
        <v>95</v>
      </c>
      <c r="G11" s="79">
        <f t="shared" si="5"/>
        <v>0</v>
      </c>
      <c r="H11" s="38">
        <f t="shared" si="5"/>
        <v>106</v>
      </c>
      <c r="I11" s="71"/>
      <c r="J11" s="56">
        <f t="shared" si="3"/>
        <v>11</v>
      </c>
      <c r="K11" s="89">
        <f>H11-F11-G11</f>
        <v>11</v>
      </c>
      <c r="L11" s="74">
        <f>K11/F11</f>
        <v>0.11578947368421053</v>
      </c>
      <c r="M11" s="69">
        <v>41267</v>
      </c>
    </row>
    <row r="12" spans="1:13" s="116" customFormat="1" ht="14.25">
      <c r="A12" s="115"/>
      <c r="C12" s="117"/>
      <c r="F12" s="118"/>
      <c r="G12" s="119"/>
      <c r="H12" s="118"/>
      <c r="I12" s="120"/>
      <c r="J12" s="121"/>
      <c r="K12" s="122"/>
      <c r="L12" s="123">
        <f>AVERAGE(L5:L10)</f>
        <v>0.0764672897109806</v>
      </c>
      <c r="M12" s="124" t="s">
        <v>1099</v>
      </c>
    </row>
    <row r="13" spans="1:13" ht="14.25">
      <c r="A13" s="26">
        <v>41313</v>
      </c>
      <c r="B13" s="25">
        <v>1796</v>
      </c>
      <c r="C13" s="44">
        <v>15</v>
      </c>
      <c r="D13" s="25">
        <v>2560</v>
      </c>
      <c r="F13" s="38">
        <f>B13-B11</f>
        <v>277</v>
      </c>
      <c r="G13" s="79">
        <f>C13-C11</f>
        <v>0</v>
      </c>
      <c r="H13" s="38">
        <f>D13-D11</f>
        <v>297</v>
      </c>
      <c r="I13" s="71"/>
      <c r="J13" s="55">
        <f t="shared" si="3"/>
        <v>20</v>
      </c>
      <c r="K13" s="89">
        <f>H13-F13-G13</f>
        <v>20</v>
      </c>
      <c r="L13" s="74">
        <f>K13/F13</f>
        <v>0.07220216606498195</v>
      </c>
      <c r="M13" s="69">
        <v>41287</v>
      </c>
    </row>
    <row r="14" spans="1:13" ht="14.25">
      <c r="A14" s="26">
        <v>41333</v>
      </c>
      <c r="B14" s="25">
        <v>1868</v>
      </c>
      <c r="C14" s="44">
        <v>15</v>
      </c>
      <c r="D14" s="25">
        <v>2640</v>
      </c>
      <c r="F14" s="38">
        <f aca="true" t="shared" si="6" ref="F14:H15">B14-B13</f>
        <v>72</v>
      </c>
      <c r="G14" s="79">
        <f t="shared" si="6"/>
        <v>0</v>
      </c>
      <c r="H14" s="38">
        <f t="shared" si="6"/>
        <v>80</v>
      </c>
      <c r="I14" s="71"/>
      <c r="J14" s="56">
        <f t="shared" si="3"/>
        <v>8</v>
      </c>
      <c r="K14" s="89">
        <f>H14-F14-G14</f>
        <v>8</v>
      </c>
      <c r="L14" s="74">
        <f>K14/F14</f>
        <v>0.1111111111111111</v>
      </c>
      <c r="M14" s="69">
        <v>41307</v>
      </c>
    </row>
    <row r="15" spans="1:13" ht="14.25">
      <c r="A15" s="26">
        <v>41369</v>
      </c>
      <c r="B15" s="25">
        <v>2091</v>
      </c>
      <c r="C15" s="44">
        <v>15</v>
      </c>
      <c r="D15" s="25">
        <v>2870</v>
      </c>
      <c r="F15" s="38">
        <f t="shared" si="6"/>
        <v>223</v>
      </c>
      <c r="G15" s="79">
        <f t="shared" si="6"/>
        <v>0</v>
      </c>
      <c r="H15" s="38">
        <f t="shared" si="6"/>
        <v>230</v>
      </c>
      <c r="I15" s="71"/>
      <c r="J15" s="55">
        <f t="shared" si="3"/>
        <v>7</v>
      </c>
      <c r="K15" s="89">
        <f>H15-F15-G15</f>
        <v>7</v>
      </c>
      <c r="L15" s="74">
        <f>K15/F15</f>
        <v>0.03139013452914798</v>
      </c>
      <c r="M15" s="69">
        <v>41346</v>
      </c>
    </row>
    <row r="16" spans="1:13" s="83" customFormat="1" ht="4.5" customHeight="1">
      <c r="A16" s="82" t="s">
        <v>278</v>
      </c>
      <c r="C16" s="84"/>
      <c r="G16" s="85"/>
      <c r="J16" s="73"/>
      <c r="K16" s="90"/>
      <c r="L16" s="86"/>
      <c r="M16" s="87"/>
    </row>
    <row r="17" spans="1:13" s="83" customFormat="1" ht="4.5" customHeight="1">
      <c r="A17" s="88">
        <v>41375</v>
      </c>
      <c r="B17" s="83">
        <v>2047</v>
      </c>
      <c r="C17" s="84">
        <v>15</v>
      </c>
      <c r="D17" s="83">
        <v>2902</v>
      </c>
      <c r="G17" s="85"/>
      <c r="J17" s="73"/>
      <c r="K17" s="90"/>
      <c r="L17" s="86"/>
      <c r="M17" s="87"/>
    </row>
    <row r="18" spans="1:13" ht="14.25">
      <c r="A18" s="26">
        <v>41390</v>
      </c>
      <c r="B18" s="25">
        <v>2129</v>
      </c>
      <c r="C18" s="44">
        <v>15</v>
      </c>
      <c r="D18" s="25">
        <v>2992</v>
      </c>
      <c r="F18" s="38">
        <f aca="true" t="shared" si="7" ref="F18:H19">B18-B17</f>
        <v>82</v>
      </c>
      <c r="G18" s="79">
        <f t="shared" si="7"/>
        <v>0</v>
      </c>
      <c r="H18" s="38">
        <f t="shared" si="7"/>
        <v>90</v>
      </c>
      <c r="I18" s="71"/>
      <c r="J18" s="56">
        <f t="shared" si="3"/>
        <v>8</v>
      </c>
      <c r="K18" s="89">
        <f aca="true" t="shared" si="8" ref="K18:K23">H18-F18-G18</f>
        <v>8</v>
      </c>
      <c r="L18" s="74">
        <f aca="true" t="shared" si="9" ref="L18:L23">K18/F18</f>
        <v>0.0975609756097561</v>
      </c>
      <c r="M18" s="47">
        <v>41377</v>
      </c>
    </row>
    <row r="19" spans="1:13" ht="14.25">
      <c r="A19" s="26">
        <v>41430</v>
      </c>
      <c r="B19" s="25">
        <v>2358</v>
      </c>
      <c r="C19" s="44">
        <v>16</v>
      </c>
      <c r="D19" s="25">
        <v>3240</v>
      </c>
      <c r="F19" s="38">
        <f t="shared" si="7"/>
        <v>229</v>
      </c>
      <c r="G19" s="79">
        <f t="shared" si="7"/>
        <v>1</v>
      </c>
      <c r="H19" s="38">
        <f t="shared" si="7"/>
        <v>248</v>
      </c>
      <c r="I19" s="71"/>
      <c r="J19" s="55">
        <f t="shared" si="3"/>
        <v>19</v>
      </c>
      <c r="K19" s="89">
        <f t="shared" si="8"/>
        <v>18</v>
      </c>
      <c r="L19" s="74">
        <f t="shared" si="9"/>
        <v>0.07860262008733625</v>
      </c>
      <c r="M19" s="47">
        <v>41407</v>
      </c>
    </row>
    <row r="20" spans="1:13" ht="14.25">
      <c r="A20" s="26">
        <v>41455</v>
      </c>
      <c r="B20" s="25">
        <v>2521</v>
      </c>
      <c r="C20" s="44">
        <v>17</v>
      </c>
      <c r="D20" s="25">
        <v>3416</v>
      </c>
      <c r="F20" s="38">
        <f aca="true" t="shared" si="10" ref="F20:H21">B20-B19</f>
        <v>163</v>
      </c>
      <c r="G20" s="79">
        <f t="shared" si="10"/>
        <v>1</v>
      </c>
      <c r="H20" s="38">
        <f t="shared" si="10"/>
        <v>176</v>
      </c>
      <c r="I20" s="71"/>
      <c r="J20" s="56">
        <f t="shared" si="3"/>
        <v>13</v>
      </c>
      <c r="K20" s="89">
        <f t="shared" si="8"/>
        <v>12</v>
      </c>
      <c r="L20" s="74">
        <f t="shared" si="9"/>
        <v>0.0736196319018405</v>
      </c>
      <c r="M20" s="47">
        <v>41438</v>
      </c>
    </row>
    <row r="21" spans="1:13" ht="14.25">
      <c r="A21" s="26">
        <v>41486</v>
      </c>
      <c r="B21" s="25">
        <v>2699</v>
      </c>
      <c r="C21" s="44">
        <v>19</v>
      </c>
      <c r="D21" s="25">
        <v>3616</v>
      </c>
      <c r="F21" s="38">
        <f t="shared" si="10"/>
        <v>178</v>
      </c>
      <c r="G21" s="79">
        <f t="shared" si="10"/>
        <v>2</v>
      </c>
      <c r="H21" s="38">
        <f t="shared" si="10"/>
        <v>200</v>
      </c>
      <c r="I21" s="71"/>
      <c r="J21" s="55">
        <f t="shared" si="3"/>
        <v>22</v>
      </c>
      <c r="K21" s="89">
        <f t="shared" si="8"/>
        <v>20</v>
      </c>
      <c r="L21" s="74">
        <f t="shared" si="9"/>
        <v>0.11235955056179775</v>
      </c>
      <c r="M21" s="47">
        <v>41468</v>
      </c>
    </row>
    <row r="22" spans="1:13" ht="14.25">
      <c r="A22" s="26">
        <v>41517</v>
      </c>
      <c r="B22" s="25">
        <v>2860</v>
      </c>
      <c r="C22" s="44">
        <v>21</v>
      </c>
      <c r="D22" s="25">
        <v>3798</v>
      </c>
      <c r="F22" s="38">
        <f aca="true" t="shared" si="11" ref="F22:H23">B22-B21</f>
        <v>161</v>
      </c>
      <c r="G22" s="79">
        <f t="shared" si="11"/>
        <v>2</v>
      </c>
      <c r="H22" s="38">
        <f t="shared" si="11"/>
        <v>182</v>
      </c>
      <c r="I22" s="71"/>
      <c r="J22" s="56">
        <f t="shared" si="3"/>
        <v>21</v>
      </c>
      <c r="K22" s="89">
        <f t="shared" si="8"/>
        <v>19</v>
      </c>
      <c r="L22" s="74">
        <f t="shared" si="9"/>
        <v>0.11801242236024845</v>
      </c>
      <c r="M22" s="47">
        <v>41499</v>
      </c>
    </row>
    <row r="23" spans="1:13" ht="14.25">
      <c r="A23" s="26">
        <v>41578</v>
      </c>
      <c r="B23" s="25">
        <v>3240</v>
      </c>
      <c r="C23" s="44">
        <v>21</v>
      </c>
      <c r="D23" s="81">
        <v>4193</v>
      </c>
      <c r="F23" s="38">
        <f t="shared" si="11"/>
        <v>380</v>
      </c>
      <c r="G23" s="79">
        <f t="shared" si="11"/>
        <v>0</v>
      </c>
      <c r="H23" s="38">
        <f t="shared" si="11"/>
        <v>395</v>
      </c>
      <c r="I23" s="71"/>
      <c r="J23" s="56">
        <f>H23-F23</f>
        <v>15</v>
      </c>
      <c r="K23" s="89">
        <f t="shared" si="8"/>
        <v>15</v>
      </c>
      <c r="L23" s="74">
        <f t="shared" si="9"/>
        <v>0.039473684210526314</v>
      </c>
      <c r="M23" s="47" t="s">
        <v>399</v>
      </c>
    </row>
    <row r="24" spans="1:13" ht="14.25">
      <c r="A24" s="26">
        <v>41639</v>
      </c>
      <c r="B24" s="25">
        <v>3571</v>
      </c>
      <c r="C24" s="44">
        <v>21</v>
      </c>
      <c r="D24" s="25">
        <v>4536</v>
      </c>
      <c r="F24" s="38">
        <f>B24-B23</f>
        <v>331</v>
      </c>
      <c r="G24" s="79">
        <f>C24-C23</f>
        <v>0</v>
      </c>
      <c r="H24" s="38">
        <f>D24-D23</f>
        <v>343</v>
      </c>
      <c r="I24" s="71"/>
      <c r="J24" s="56">
        <f>H24-F24</f>
        <v>12</v>
      </c>
      <c r="K24" s="89">
        <f>H24-F24-G24</f>
        <v>12</v>
      </c>
      <c r="L24" s="74">
        <f>K24/F24</f>
        <v>0.03625377643504532</v>
      </c>
      <c r="M24" s="47" t="s">
        <v>809</v>
      </c>
    </row>
    <row r="25" spans="1:13" s="116" customFormat="1" ht="14.25">
      <c r="A25" s="115"/>
      <c r="C25" s="117"/>
      <c r="F25" s="118"/>
      <c r="G25" s="119"/>
      <c r="H25" s="118"/>
      <c r="I25" s="120"/>
      <c r="J25" s="121">
        <f>SUM(J13:J24)</f>
        <v>145</v>
      </c>
      <c r="K25" s="122"/>
      <c r="L25" s="125">
        <f>AVERAGE(L18:L24,L13:L15)</f>
        <v>0.07705860728717918</v>
      </c>
      <c r="M25" s="126" t="s">
        <v>1100</v>
      </c>
    </row>
    <row r="26" spans="1:13" ht="14.25">
      <c r="A26" s="26">
        <v>41947</v>
      </c>
      <c r="B26" s="25">
        <v>5288</v>
      </c>
      <c r="C26" s="44">
        <v>27</v>
      </c>
      <c r="D26" s="25">
        <v>6337</v>
      </c>
      <c r="F26" s="38">
        <f>B26-B24</f>
        <v>1717</v>
      </c>
      <c r="G26" s="79">
        <f>C26-C24</f>
        <v>6</v>
      </c>
      <c r="H26" s="38">
        <f>D26-D24</f>
        <v>1801</v>
      </c>
      <c r="I26" s="71"/>
      <c r="J26" s="56">
        <f>H26-F26</f>
        <v>84</v>
      </c>
      <c r="K26" s="89">
        <f>H26-F26-G26</f>
        <v>78</v>
      </c>
      <c r="L26" s="74">
        <f>K26/F26</f>
        <v>0.045428072218986607</v>
      </c>
      <c r="M26" s="47" t="s">
        <v>1093</v>
      </c>
    </row>
    <row r="27" spans="1:13" ht="14.25">
      <c r="A27" s="26">
        <v>42002</v>
      </c>
      <c r="B27" s="38">
        <f>'odczyty wody'!C66</f>
        <v>5631</v>
      </c>
      <c r="C27" s="44">
        <v>27</v>
      </c>
      <c r="D27" s="38">
        <f>'odczyty wody'!C67</f>
        <v>6717</v>
      </c>
      <c r="F27" s="38">
        <f>B27-B26</f>
        <v>343</v>
      </c>
      <c r="G27" s="79">
        <f>C27-C26</f>
        <v>0</v>
      </c>
      <c r="H27" s="38">
        <f>D27-D26</f>
        <v>380</v>
      </c>
      <c r="I27" s="71"/>
      <c r="J27" s="56">
        <f>H27-F27</f>
        <v>37</v>
      </c>
      <c r="K27" s="89">
        <f>H27-F27-G27</f>
        <v>37</v>
      </c>
      <c r="L27" s="74">
        <f>K27/F27</f>
        <v>0.10787172011661808</v>
      </c>
      <c r="M27" s="47" t="s">
        <v>1098</v>
      </c>
    </row>
    <row r="28" spans="1:13" s="116" customFormat="1" ht="14.25">
      <c r="A28" s="115"/>
      <c r="C28" s="117"/>
      <c r="F28" s="118"/>
      <c r="G28" s="119"/>
      <c r="H28" s="118"/>
      <c r="I28" s="120"/>
      <c r="J28" s="127">
        <f>SUM(J26:J27)</f>
        <v>121</v>
      </c>
      <c r="K28" s="122"/>
      <c r="L28" s="125">
        <f>AVERAGE(L26:L27)</f>
        <v>0.07664989616780235</v>
      </c>
      <c r="M28" s="126" t="s">
        <v>1107</v>
      </c>
    </row>
    <row r="29" spans="1:13" ht="14.25">
      <c r="A29" s="26">
        <v>42063</v>
      </c>
      <c r="B29" s="38">
        <f>'odczyty wody'!D$66</f>
        <v>5976</v>
      </c>
      <c r="C29" s="44">
        <v>27</v>
      </c>
      <c r="D29" s="38">
        <f>'odczyty wody'!D$67</f>
        <v>7103</v>
      </c>
      <c r="F29" s="38">
        <f>B29-B27</f>
        <v>345</v>
      </c>
      <c r="G29" s="79">
        <f>C29-C27</f>
        <v>0</v>
      </c>
      <c r="H29" s="38">
        <f>D29-D27</f>
        <v>386</v>
      </c>
      <c r="J29" s="57">
        <f aca="true" t="shared" si="12" ref="J29:J34">H29-F29</f>
        <v>41</v>
      </c>
      <c r="K29" s="25">
        <f aca="true" t="shared" si="13" ref="K29:K34">H29-G29-F29</f>
        <v>41</v>
      </c>
      <c r="L29" s="241">
        <f aca="true" t="shared" si="14" ref="L29:L34">K29/F29</f>
        <v>0.11884057971014493</v>
      </c>
      <c r="M29" s="47" t="s">
        <v>1157</v>
      </c>
    </row>
    <row r="30" spans="1:13" ht="14.25">
      <c r="A30" s="26">
        <v>42124</v>
      </c>
      <c r="B30" s="41">
        <f>'odczyty wody'!E$66</f>
        <v>6317</v>
      </c>
      <c r="C30" s="44">
        <v>28</v>
      </c>
      <c r="D30" s="38">
        <f>'odczyty wody'!E$67</f>
        <v>7476</v>
      </c>
      <c r="E30" s="254"/>
      <c r="F30" s="38">
        <f aca="true" t="shared" si="15" ref="F30:H31">B30-B29</f>
        <v>341</v>
      </c>
      <c r="G30" s="79">
        <f t="shared" si="15"/>
        <v>1</v>
      </c>
      <c r="H30" s="38">
        <f t="shared" si="15"/>
        <v>373</v>
      </c>
      <c r="I30" s="254"/>
      <c r="J30" s="57">
        <f t="shared" si="12"/>
        <v>32</v>
      </c>
      <c r="K30" s="254">
        <f t="shared" si="13"/>
        <v>31</v>
      </c>
      <c r="L30" s="241">
        <f t="shared" si="14"/>
        <v>0.09090909090909091</v>
      </c>
      <c r="M30" s="47" t="s">
        <v>1158</v>
      </c>
    </row>
    <row r="31" spans="1:13" ht="14.25">
      <c r="A31" s="26">
        <v>42185</v>
      </c>
      <c r="B31" s="38">
        <f>'odczyty wody'!F$66</f>
        <v>6681</v>
      </c>
      <c r="C31" s="44">
        <v>30</v>
      </c>
      <c r="D31" s="38">
        <f>'odczyty wody'!F$67</f>
        <v>7859</v>
      </c>
      <c r="E31" s="263"/>
      <c r="F31" s="38">
        <f t="shared" si="15"/>
        <v>364</v>
      </c>
      <c r="G31" s="79">
        <f t="shared" si="15"/>
        <v>2</v>
      </c>
      <c r="H31" s="38">
        <f t="shared" si="15"/>
        <v>383</v>
      </c>
      <c r="I31" s="263"/>
      <c r="J31" s="57">
        <f t="shared" si="12"/>
        <v>19</v>
      </c>
      <c r="K31" s="263">
        <f t="shared" si="13"/>
        <v>17</v>
      </c>
      <c r="L31" s="260">
        <f t="shared" si="14"/>
        <v>0.046703296703296704</v>
      </c>
      <c r="M31" s="47" t="s">
        <v>1164</v>
      </c>
    </row>
    <row r="32" spans="1:13" ht="14.25">
      <c r="A32" s="26">
        <v>42247</v>
      </c>
      <c r="B32" s="38">
        <f>'odczyty wody'!G$66</f>
        <v>7017</v>
      </c>
      <c r="C32" s="44">
        <v>41</v>
      </c>
      <c r="D32" s="38">
        <f>'odczyty wody'!G$67</f>
        <v>8246</v>
      </c>
      <c r="E32" s="267"/>
      <c r="F32" s="38">
        <f aca="true" t="shared" si="16" ref="F32:H33">B32-B31</f>
        <v>336</v>
      </c>
      <c r="G32" s="79">
        <f t="shared" si="16"/>
        <v>11</v>
      </c>
      <c r="H32" s="38">
        <f t="shared" si="16"/>
        <v>387</v>
      </c>
      <c r="I32" s="267"/>
      <c r="J32" s="57">
        <f t="shared" si="12"/>
        <v>51</v>
      </c>
      <c r="K32" s="267">
        <f t="shared" si="13"/>
        <v>40</v>
      </c>
      <c r="L32" s="241">
        <f t="shared" si="14"/>
        <v>0.11904761904761904</v>
      </c>
      <c r="M32" s="47" t="s">
        <v>1220</v>
      </c>
    </row>
    <row r="33" spans="1:13" s="269" customFormat="1" ht="14.25">
      <c r="A33" s="26">
        <v>42308</v>
      </c>
      <c r="B33" s="38">
        <f>'odczyty wody'!H$66</f>
        <v>7411</v>
      </c>
      <c r="C33" s="44">
        <v>41</v>
      </c>
      <c r="D33" s="38">
        <f>'odczyty wody'!H$67</f>
        <v>8658</v>
      </c>
      <c r="F33" s="38">
        <f t="shared" si="16"/>
        <v>394</v>
      </c>
      <c r="G33" s="79">
        <f t="shared" si="16"/>
        <v>0</v>
      </c>
      <c r="H33" s="38">
        <f t="shared" si="16"/>
        <v>412</v>
      </c>
      <c r="J33" s="57">
        <f t="shared" si="12"/>
        <v>18</v>
      </c>
      <c r="K33" s="269">
        <f t="shared" si="13"/>
        <v>18</v>
      </c>
      <c r="L33" s="260">
        <f t="shared" si="14"/>
        <v>0.04568527918781726</v>
      </c>
      <c r="M33" s="47" t="s">
        <v>1221</v>
      </c>
    </row>
    <row r="34" spans="1:13" s="273" customFormat="1" ht="14.25">
      <c r="A34" s="26">
        <v>42309</v>
      </c>
      <c r="B34" s="38">
        <f>'odczyty wody'!I$66</f>
        <v>7766</v>
      </c>
      <c r="C34" s="44">
        <v>41</v>
      </c>
      <c r="D34" s="38">
        <f>'odczyty wody'!I$67</f>
        <v>9028</v>
      </c>
      <c r="F34" s="38">
        <f>B34-B33</f>
        <v>355</v>
      </c>
      <c r="G34" s="79">
        <f>C34-C33</f>
        <v>0</v>
      </c>
      <c r="H34" s="38">
        <f>D34-D33</f>
        <v>370</v>
      </c>
      <c r="J34" s="57">
        <f t="shared" si="12"/>
        <v>15</v>
      </c>
      <c r="K34" s="273">
        <f t="shared" si="13"/>
        <v>15</v>
      </c>
      <c r="L34" s="260">
        <f t="shared" si="14"/>
        <v>0.04225352112676056</v>
      </c>
      <c r="M34" s="47" t="s">
        <v>1222</v>
      </c>
    </row>
    <row r="35" spans="1:13" s="116" customFormat="1" ht="14.25">
      <c r="A35" s="115"/>
      <c r="C35" s="117"/>
      <c r="F35" s="118"/>
      <c r="G35" s="119"/>
      <c r="H35" s="118"/>
      <c r="I35" s="120"/>
      <c r="J35" s="127">
        <f>SUM(J29:J34)</f>
        <v>176</v>
      </c>
      <c r="K35" s="122"/>
      <c r="L35" s="125">
        <f>AVERAGE(L29:L34)</f>
        <v>0.07723989778078824</v>
      </c>
      <c r="M35" s="126" t="s">
        <v>1223</v>
      </c>
    </row>
    <row r="36" spans="1:13" s="274" customFormat="1" ht="14.25">
      <c r="A36" s="26">
        <v>42429</v>
      </c>
      <c r="B36" s="38">
        <f>'odczyty wody'!J$66</f>
        <v>8122</v>
      </c>
      <c r="C36" s="44">
        <v>41</v>
      </c>
      <c r="D36" s="38">
        <f>'odczyty wody'!J$67</f>
        <v>9402</v>
      </c>
      <c r="F36" s="38">
        <f>B36-B34</f>
        <v>356</v>
      </c>
      <c r="G36" s="79">
        <f>C36-C34</f>
        <v>0</v>
      </c>
      <c r="H36" s="38">
        <f>D36-D34</f>
        <v>374</v>
      </c>
      <c r="J36" s="57">
        <f aca="true" t="shared" si="17" ref="J36:J41">H36-F36</f>
        <v>18</v>
      </c>
      <c r="K36" s="274">
        <f aca="true" t="shared" si="18" ref="K36:K41">H36-G36-F36</f>
        <v>18</v>
      </c>
      <c r="L36" s="260">
        <f aca="true" t="shared" si="19" ref="L36:L41">K36/F36</f>
        <v>0.05056179775280899</v>
      </c>
      <c r="M36" s="47" t="s">
        <v>1224</v>
      </c>
    </row>
    <row r="37" spans="1:13" ht="14.25">
      <c r="A37" s="26">
        <v>42490</v>
      </c>
      <c r="B37" s="38">
        <f>'odczyty wody'!K$66</f>
        <v>8531</v>
      </c>
      <c r="C37" s="44">
        <v>44</v>
      </c>
      <c r="D37" s="38">
        <f>'odczyty wody'!K$67</f>
        <v>9833</v>
      </c>
      <c r="F37" s="38">
        <f aca="true" t="shared" si="20" ref="F37:H38">B37-B36</f>
        <v>409</v>
      </c>
      <c r="G37" s="79">
        <f t="shared" si="20"/>
        <v>3</v>
      </c>
      <c r="H37" s="38">
        <f t="shared" si="20"/>
        <v>431</v>
      </c>
      <c r="J37" s="57">
        <f t="shared" si="17"/>
        <v>22</v>
      </c>
      <c r="K37" s="275">
        <f t="shared" si="18"/>
        <v>19</v>
      </c>
      <c r="L37" s="260">
        <f t="shared" si="19"/>
        <v>0.04645476772616137</v>
      </c>
      <c r="M37" s="47" t="s">
        <v>1229</v>
      </c>
    </row>
    <row r="38" spans="1:13" ht="14.25">
      <c r="A38" s="26">
        <v>42551</v>
      </c>
      <c r="B38" s="38">
        <f>'odczyty wody'!L$66</f>
        <v>8922</v>
      </c>
      <c r="C38" s="44">
        <v>51</v>
      </c>
      <c r="D38" s="38">
        <f>'odczyty wody'!L$67</f>
        <v>10240</v>
      </c>
      <c r="E38" s="276"/>
      <c r="F38" s="38">
        <f t="shared" si="20"/>
        <v>391</v>
      </c>
      <c r="G38" s="79">
        <f t="shared" si="20"/>
        <v>7</v>
      </c>
      <c r="H38" s="38">
        <f t="shared" si="20"/>
        <v>407</v>
      </c>
      <c r="I38" s="276"/>
      <c r="J38" s="57">
        <f t="shared" si="17"/>
        <v>16</v>
      </c>
      <c r="K38" s="276">
        <f t="shared" si="18"/>
        <v>9</v>
      </c>
      <c r="L38" s="260">
        <f t="shared" si="19"/>
        <v>0.023017902813299233</v>
      </c>
      <c r="M38" s="47" t="s">
        <v>1243</v>
      </c>
    </row>
    <row r="39" spans="1:13" ht="14.25">
      <c r="A39" s="26">
        <v>42613</v>
      </c>
      <c r="B39" s="38">
        <f>'odczyty wody'!M$66</f>
        <v>9309</v>
      </c>
      <c r="C39" s="44">
        <v>55</v>
      </c>
      <c r="D39" s="38">
        <f>'odczyty wody'!M$67</f>
        <v>10645</v>
      </c>
      <c r="E39" s="279"/>
      <c r="F39" s="38">
        <f aca="true" t="shared" si="21" ref="F39:H40">B39-B38</f>
        <v>387</v>
      </c>
      <c r="G39" s="79">
        <f t="shared" si="21"/>
        <v>4</v>
      </c>
      <c r="H39" s="38">
        <f t="shared" si="21"/>
        <v>405</v>
      </c>
      <c r="I39" s="279"/>
      <c r="J39" s="57">
        <f t="shared" si="17"/>
        <v>18</v>
      </c>
      <c r="K39" s="279">
        <f t="shared" si="18"/>
        <v>14</v>
      </c>
      <c r="L39" s="260">
        <f t="shared" si="19"/>
        <v>0.03617571059431524</v>
      </c>
      <c r="M39" s="47" t="s">
        <v>1253</v>
      </c>
    </row>
    <row r="40" spans="1:13" ht="14.25">
      <c r="A40" s="26">
        <v>42672</v>
      </c>
      <c r="B40" s="38">
        <f>'odczyty wody'!N$66</f>
        <v>9676</v>
      </c>
      <c r="C40" s="44">
        <v>57</v>
      </c>
      <c r="D40" s="38">
        <f>'odczyty wody'!N$67</f>
        <v>11024</v>
      </c>
      <c r="E40" s="280"/>
      <c r="F40" s="38">
        <f t="shared" si="21"/>
        <v>367</v>
      </c>
      <c r="G40" s="79">
        <f t="shared" si="21"/>
        <v>2</v>
      </c>
      <c r="H40" s="38">
        <f t="shared" si="21"/>
        <v>379</v>
      </c>
      <c r="I40" s="280"/>
      <c r="J40" s="57">
        <f t="shared" si="17"/>
        <v>12</v>
      </c>
      <c r="K40" s="280">
        <f t="shared" si="18"/>
        <v>10</v>
      </c>
      <c r="L40" s="260">
        <f t="shared" si="19"/>
        <v>0.027247956403269755</v>
      </c>
      <c r="M40" s="47" t="s">
        <v>1258</v>
      </c>
    </row>
    <row r="41" spans="1:13" ht="14.25">
      <c r="A41" s="26">
        <v>42735</v>
      </c>
      <c r="B41" s="38">
        <f>'odczyty wody'!O$66</f>
        <v>10057</v>
      </c>
      <c r="C41" s="44">
        <v>57</v>
      </c>
      <c r="D41" s="38">
        <f>'odczyty wody'!O$67</f>
        <v>11428</v>
      </c>
      <c r="E41" s="282"/>
      <c r="F41" s="38">
        <f>B41-B40</f>
        <v>381</v>
      </c>
      <c r="G41" s="79">
        <f>C41-C40</f>
        <v>0</v>
      </c>
      <c r="H41" s="38">
        <f>D41-D40</f>
        <v>404</v>
      </c>
      <c r="I41" s="282"/>
      <c r="J41" s="57">
        <f t="shared" si="17"/>
        <v>23</v>
      </c>
      <c r="K41" s="282">
        <f t="shared" si="18"/>
        <v>23</v>
      </c>
      <c r="L41" s="260">
        <f t="shared" si="19"/>
        <v>0.06036745406824147</v>
      </c>
      <c r="M41" s="47" t="s">
        <v>1265</v>
      </c>
    </row>
    <row r="42" spans="1:13" s="285" customFormat="1" ht="14.25">
      <c r="A42" s="284"/>
      <c r="C42" s="286"/>
      <c r="F42" s="287"/>
      <c r="G42" s="288"/>
      <c r="H42" s="287"/>
      <c r="J42" s="116">
        <f>SUM(J36:J41)</f>
        <v>109</v>
      </c>
      <c r="L42" s="125">
        <f>AVERAGE(L36:L41)</f>
        <v>0.040637598226349346</v>
      </c>
      <c r="M42" s="126" t="s">
        <v>1266</v>
      </c>
    </row>
    <row r="43" spans="1:13" s="283" customFormat="1" ht="14.25">
      <c r="A43" s="26">
        <v>42794</v>
      </c>
      <c r="B43" s="38">
        <f>'odczyty wody'!P$66</f>
        <v>10437</v>
      </c>
      <c r="C43" s="44">
        <v>57</v>
      </c>
      <c r="D43" s="38">
        <f>'odczyty wody'!P$67</f>
        <v>11830</v>
      </c>
      <c r="F43" s="38">
        <f>B43-B41</f>
        <v>380</v>
      </c>
      <c r="G43" s="79">
        <f>C43-C41</f>
        <v>0</v>
      </c>
      <c r="H43" s="38">
        <f>D43-D41</f>
        <v>402</v>
      </c>
      <c r="J43" s="57">
        <f>H43-F43</f>
        <v>22</v>
      </c>
      <c r="K43" s="283">
        <f>H43-G43-F43</f>
        <v>22</v>
      </c>
      <c r="L43" s="260">
        <f>K43/F43</f>
        <v>0.05789473684210526</v>
      </c>
      <c r="M43" s="47" t="s">
        <v>1274</v>
      </c>
    </row>
    <row r="44" spans="1:13" ht="14.25">
      <c r="A44" s="26">
        <v>42853</v>
      </c>
      <c r="B44" s="38">
        <f>'odczyty wody'!Q$66</f>
        <v>10804</v>
      </c>
      <c r="C44" s="44">
        <v>57</v>
      </c>
      <c r="D44" s="38">
        <f>'odczyty wody'!Q$67</f>
        <v>12220</v>
      </c>
      <c r="E44" s="289"/>
      <c r="F44" s="38">
        <f aca="true" t="shared" si="22" ref="F44:H45">B44-B43</f>
        <v>367</v>
      </c>
      <c r="G44" s="79">
        <f t="shared" si="22"/>
        <v>0</v>
      </c>
      <c r="H44" s="38">
        <f t="shared" si="22"/>
        <v>390</v>
      </c>
      <c r="I44" s="289"/>
      <c r="J44" s="57">
        <f>H44-F44</f>
        <v>23</v>
      </c>
      <c r="K44" s="289">
        <f>H44-G44-F44</f>
        <v>23</v>
      </c>
      <c r="L44" s="260">
        <f>K44/F44</f>
        <v>0.06267029972752043</v>
      </c>
      <c r="M44" s="47" t="s">
        <v>1275</v>
      </c>
    </row>
    <row r="45" spans="1:13" ht="14.25">
      <c r="A45" s="26">
        <v>42916</v>
      </c>
      <c r="B45" s="38">
        <f>'odczyty wody'!R$66</f>
        <v>11222</v>
      </c>
      <c r="C45" s="44">
        <v>62</v>
      </c>
      <c r="D45" s="38">
        <f>'odczyty wody'!R$67</f>
        <v>12662</v>
      </c>
      <c r="E45" s="290"/>
      <c r="F45" s="38">
        <f t="shared" si="22"/>
        <v>418</v>
      </c>
      <c r="G45" s="79">
        <f t="shared" si="22"/>
        <v>5</v>
      </c>
      <c r="H45" s="38">
        <f t="shared" si="22"/>
        <v>442</v>
      </c>
      <c r="I45" s="290"/>
      <c r="J45" s="57">
        <f>H45-F45</f>
        <v>24</v>
      </c>
      <c r="K45" s="290">
        <f>H45-G45-F45</f>
        <v>19</v>
      </c>
      <c r="L45" s="260">
        <f>K45/F45</f>
        <v>0.045454545454545456</v>
      </c>
      <c r="M45" s="47" t="s">
        <v>1285</v>
      </c>
    </row>
    <row r="46" spans="1:13" ht="14.25">
      <c r="A46" s="26">
        <v>42978</v>
      </c>
      <c r="B46" s="38">
        <f>'odczyty wody'!S$66</f>
        <v>11563</v>
      </c>
      <c r="C46" s="44">
        <v>0</v>
      </c>
      <c r="D46" s="38">
        <f>'odczyty wody'!S$67</f>
        <v>13023</v>
      </c>
      <c r="E46" s="292"/>
      <c r="F46" s="38">
        <f>B46-B45</f>
        <v>341</v>
      </c>
      <c r="G46" s="79">
        <v>0</v>
      </c>
      <c r="H46" s="38">
        <f>D46-D45</f>
        <v>361</v>
      </c>
      <c r="I46" s="292"/>
      <c r="J46" s="57">
        <f>H46-F46</f>
        <v>20</v>
      </c>
      <c r="K46" s="292">
        <f>H46-G46-F46</f>
        <v>20</v>
      </c>
      <c r="L46" s="260">
        <f>K46/F46</f>
        <v>0.05865102639296188</v>
      </c>
      <c r="M46" s="47" t="s">
        <v>1293</v>
      </c>
    </row>
    <row r="47" spans="1:13" ht="14.25">
      <c r="A47" s="26">
        <v>43039</v>
      </c>
      <c r="B47" s="38">
        <f>'odczyty wody'!T$66</f>
        <v>11869</v>
      </c>
      <c r="C47" s="44">
        <v>0</v>
      </c>
      <c r="D47" s="38">
        <f>'odczyty wody'!T$67</f>
        <v>13347</v>
      </c>
      <c r="E47" s="314"/>
      <c r="F47" s="38">
        <f>B47-B46</f>
        <v>306</v>
      </c>
      <c r="G47" s="79">
        <f>C47-C46</f>
        <v>0</v>
      </c>
      <c r="H47" s="38">
        <f>D47-D46</f>
        <v>324</v>
      </c>
      <c r="I47" s="314"/>
      <c r="J47" s="57">
        <f>H47-F47</f>
        <v>18</v>
      </c>
      <c r="K47" s="314">
        <f>H47-G47-F47</f>
        <v>18</v>
      </c>
      <c r="L47" s="260">
        <f>K47/F47</f>
        <v>0.058823529411764705</v>
      </c>
      <c r="M47" s="47" t="s">
        <v>1300</v>
      </c>
    </row>
    <row r="48" ht="14.25"/>
  </sheetData>
  <sheetProtection/>
  <mergeCells count="8">
    <mergeCell ref="O2:O3"/>
    <mergeCell ref="A1:A2"/>
    <mergeCell ref="B1:D1"/>
    <mergeCell ref="F1:H1"/>
    <mergeCell ref="K2:K3"/>
    <mergeCell ref="L2:L3"/>
    <mergeCell ref="M2:M3"/>
    <mergeCell ref="J1:L1"/>
  </mergeCells>
  <conditionalFormatting sqref="L26:L27 L18:L24 L5:L11 L13:L15">
    <cfRule type="cellIs" priority="1" dxfId="2" operator="greaterThan" stopIfTrue="1">
      <formula>0.12</formula>
    </cfRule>
    <cfRule type="cellIs" priority="2" dxfId="1" operator="lessThan" stopIfTrue="1">
      <formula>0.09</formula>
    </cfRule>
    <cfRule type="cellIs" priority="3" dxfId="0" operator="between" stopIfTrue="1">
      <formula>0.0901</formula>
      <formula>0.12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l.szelag</dc:creator>
  <cp:keywords/>
  <dc:description/>
  <cp:lastModifiedBy>Irina Szeląg</cp:lastModifiedBy>
  <dcterms:created xsi:type="dcterms:W3CDTF">2011-10-11T12:38:48Z</dcterms:created>
  <dcterms:modified xsi:type="dcterms:W3CDTF">2017-11-01T01:09:42Z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